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15" windowWidth="10245" windowHeight="7545"/>
  </bookViews>
  <sheets>
    <sheet name="201" sheetId="1" r:id="rId1"/>
  </sheets>
  <calcPr calcId="145621"/>
</workbook>
</file>

<file path=xl/calcChain.xml><?xml version="1.0" encoding="utf-8"?>
<calcChain xmlns="http://schemas.openxmlformats.org/spreadsheetml/2006/main">
  <c r="Q47" i="1" l="1"/>
  <c r="Q46" i="1"/>
  <c r="Q45" i="1"/>
  <c r="Q44" i="1"/>
  <c r="Q43" i="1"/>
  <c r="Q42" i="1"/>
  <c r="Q41" i="1"/>
  <c r="Q40" i="1"/>
  <c r="Q36" i="1"/>
  <c r="Q35" i="1"/>
  <c r="Q32" i="1"/>
  <c r="Q31" i="1"/>
  <c r="Q26" i="1"/>
  <c r="Q25" i="1"/>
  <c r="Q24" i="1"/>
  <c r="Q23" i="1"/>
  <c r="Q18" i="1"/>
  <c r="Q15" i="1"/>
  <c r="Q12" i="1"/>
  <c r="Z47" i="1"/>
  <c r="Z46" i="1"/>
  <c r="Z45" i="1"/>
  <c r="Z44" i="1"/>
  <c r="Z43" i="1"/>
  <c r="Z42" i="1"/>
  <c r="Z41" i="1"/>
  <c r="Z40" i="1"/>
  <c r="Z36" i="1"/>
  <c r="Z35" i="1"/>
  <c r="Z32" i="1"/>
  <c r="Z31" i="1"/>
  <c r="Z26" i="1"/>
  <c r="Z25" i="1"/>
  <c r="Z24" i="1"/>
  <c r="Z23" i="1"/>
  <c r="Z18" i="1"/>
  <c r="Z15" i="1"/>
  <c r="Z12" i="1"/>
  <c r="U7" i="1" l="1"/>
  <c r="T36" i="1" l="1"/>
  <c r="S36" i="1"/>
  <c r="R36" i="1"/>
  <c r="T35" i="1"/>
  <c r="S35" i="1"/>
  <c r="R35" i="1"/>
  <c r="T32" i="1"/>
  <c r="S32" i="1"/>
  <c r="R32" i="1"/>
  <c r="T31" i="1"/>
  <c r="S31" i="1"/>
  <c r="R31" i="1"/>
  <c r="T26" i="1"/>
  <c r="S26" i="1"/>
  <c r="R26" i="1"/>
  <c r="T25" i="1"/>
  <c r="S25" i="1"/>
  <c r="R25" i="1"/>
  <c r="T24" i="1"/>
  <c r="S24" i="1"/>
  <c r="R24" i="1"/>
  <c r="T23" i="1"/>
  <c r="S23" i="1"/>
  <c r="R23" i="1"/>
  <c r="T18" i="1"/>
  <c r="S18" i="1"/>
  <c r="R18" i="1"/>
  <c r="T15" i="1"/>
  <c r="S15" i="1"/>
  <c r="R15" i="1"/>
  <c r="T12" i="1"/>
  <c r="S12" i="1"/>
  <c r="R12" i="1"/>
  <c r="U35" i="1" l="1"/>
  <c r="O35" i="1" s="1"/>
  <c r="U36" i="1"/>
  <c r="O36" i="1" s="1"/>
  <c r="U26" i="1"/>
  <c r="O26" i="1" s="1"/>
  <c r="U25" i="1"/>
  <c r="O25" i="1" s="1"/>
  <c r="U24" i="1"/>
  <c r="O24" i="1" s="1"/>
  <c r="U18" i="1"/>
  <c r="O18" i="1" s="1"/>
  <c r="U15" i="1"/>
  <c r="O15" i="1" s="1"/>
  <c r="U12" i="1"/>
  <c r="O12" i="1" s="1"/>
  <c r="U31" i="1"/>
  <c r="O31" i="1" s="1"/>
  <c r="U32" i="1"/>
  <c r="O32" i="1" s="1"/>
  <c r="U23" i="1"/>
  <c r="O23" i="1" s="1"/>
  <c r="O37" i="1" l="1"/>
</calcChain>
</file>

<file path=xl/sharedStrings.xml><?xml version="1.0" encoding="utf-8"?>
<sst xmlns="http://schemas.openxmlformats.org/spreadsheetml/2006/main" count="155" uniqueCount="104">
  <si>
    <t>ピアザ淡海　滋賀県立県民交流センター</t>
    <rPh sb="3" eb="5">
      <t>オウミ</t>
    </rPh>
    <rPh sb="6" eb="9">
      <t>シガケン</t>
    </rPh>
    <rPh sb="9" eb="10">
      <t>リツ</t>
    </rPh>
    <rPh sb="10" eb="12">
      <t>ケンミン</t>
    </rPh>
    <rPh sb="12" eb="14">
      <t>コウリュウ</t>
    </rPh>
    <phoneticPr fontId="3"/>
  </si>
  <si>
    <t>指定管理者</t>
    <rPh sb="0" eb="2">
      <t>シテイ</t>
    </rPh>
    <rPh sb="2" eb="5">
      <t>カンリシャ</t>
    </rPh>
    <phoneticPr fontId="3"/>
  </si>
  <si>
    <t xml:space="preserve"> 株式会社 コンベンションリンケージ　</t>
    <phoneticPr fontId="3"/>
  </si>
  <si>
    <t>本番時間</t>
    <rPh sb="0" eb="2">
      <t>ホンバン</t>
    </rPh>
    <rPh sb="2" eb="4">
      <t>ジカン</t>
    </rPh>
    <phoneticPr fontId="3"/>
  </si>
  <si>
    <t>～</t>
    <phoneticPr fontId="3"/>
  </si>
  <si>
    <t>備考</t>
    <rPh sb="0" eb="2">
      <t>ビコウ</t>
    </rPh>
    <phoneticPr fontId="3"/>
  </si>
  <si>
    <t>使用区分</t>
    <rPh sb="0" eb="2">
      <t>シヨウ</t>
    </rPh>
    <rPh sb="2" eb="4">
      <t>クブン</t>
    </rPh>
    <phoneticPr fontId="3"/>
  </si>
  <si>
    <t>午前　午後　夜間</t>
    <rPh sb="0" eb="2">
      <t>ゴゼン</t>
    </rPh>
    <rPh sb="3" eb="5">
      <t>ゴゴ</t>
    </rPh>
    <rPh sb="6" eb="8">
      <t>ヤカン</t>
    </rPh>
    <phoneticPr fontId="3"/>
  </si>
  <si>
    <t>品　　　　　　名</t>
    <rPh sb="0" eb="1">
      <t>ヒン</t>
    </rPh>
    <rPh sb="7" eb="8">
      <t>ナ</t>
    </rPh>
    <phoneticPr fontId="3"/>
  </si>
  <si>
    <t>単位</t>
    <rPh sb="0" eb="2">
      <t>タンイ</t>
    </rPh>
    <phoneticPr fontId="3"/>
  </si>
  <si>
    <t>1区分</t>
    <rPh sb="1" eb="3">
      <t>クブン</t>
    </rPh>
    <phoneticPr fontId="3"/>
  </si>
  <si>
    <t>数　量</t>
    <rPh sb="0" eb="1">
      <t>カズ</t>
    </rPh>
    <rPh sb="2" eb="3">
      <t>リョウ</t>
    </rPh>
    <phoneticPr fontId="3"/>
  </si>
  <si>
    <t>区　分</t>
    <rPh sb="0" eb="1">
      <t>ク</t>
    </rPh>
    <rPh sb="2" eb="3">
      <t>ブン</t>
    </rPh>
    <phoneticPr fontId="3"/>
  </si>
  <si>
    <t>金　額</t>
    <rPh sb="0" eb="1">
      <t>キン</t>
    </rPh>
    <rPh sb="2" eb="3">
      <t>ガク</t>
    </rPh>
    <phoneticPr fontId="3"/>
  </si>
  <si>
    <t>使用料</t>
    <rPh sb="0" eb="2">
      <t>シヨウ</t>
    </rPh>
    <rPh sb="2" eb="3">
      <t>リョウ</t>
    </rPh>
    <phoneticPr fontId="3"/>
  </si>
  <si>
    <t>計</t>
    <rPh sb="0" eb="1">
      <t>ケイ</t>
    </rPh>
    <phoneticPr fontId="3"/>
  </si>
  <si>
    <t>１台</t>
    <rPh sb="1" eb="2">
      <t>ダイ</t>
    </rPh>
    <phoneticPr fontId="3"/>
  </si>
  <si>
    <t>A</t>
    <phoneticPr fontId="3"/>
  </si>
  <si>
    <t>P</t>
    <phoneticPr fontId="3"/>
  </si>
  <si>
    <t>N</t>
    <phoneticPr fontId="3"/>
  </si>
  <si>
    <t>●マイク</t>
    <phoneticPr fontId="3"/>
  </si>
  <si>
    <t>基本</t>
    <rPh sb="0" eb="2">
      <t>キホン</t>
    </rPh>
    <phoneticPr fontId="3"/>
  </si>
  <si>
    <t>ポータブルアンプ＆ワイヤレス
ハンドマイク２本</t>
    <rPh sb="22" eb="23">
      <t>ホン</t>
    </rPh>
    <phoneticPr fontId="3"/>
  </si>
  <si>
    <t>１セット</t>
    <phoneticPr fontId="3"/>
  </si>
  <si>
    <t>A</t>
    <phoneticPr fontId="3"/>
  </si>
  <si>
    <t>N</t>
    <phoneticPr fontId="3"/>
  </si>
  <si>
    <t>ポータブルアンプには更に1本の有線マイクが追加できます。</t>
    <rPh sb="10" eb="11">
      <t>サラ</t>
    </rPh>
    <rPh sb="13" eb="14">
      <t>ホン</t>
    </rPh>
    <rPh sb="15" eb="17">
      <t>ユウセン</t>
    </rPh>
    <rPh sb="21" eb="23">
      <t>ツイカ</t>
    </rPh>
    <phoneticPr fontId="3"/>
  </si>
  <si>
    <t>追加</t>
    <rPh sb="0" eb="2">
      <t>ツイカ</t>
    </rPh>
    <phoneticPr fontId="3"/>
  </si>
  <si>
    <t>１本</t>
    <rPh sb="1" eb="2">
      <t>ホン</t>
    </rPh>
    <phoneticPr fontId="3"/>
  </si>
  <si>
    <t>ダイナミックマイク</t>
    <phoneticPr fontId="3"/>
  </si>
  <si>
    <t>●スライド、カセット、ビデオ、DVDなどの音響・映像機器</t>
    <rPh sb="21" eb="23">
      <t>オンキョウ</t>
    </rPh>
    <rPh sb="24" eb="26">
      <t>エイゾウ</t>
    </rPh>
    <rPh sb="26" eb="28">
      <t>キキ</t>
    </rPh>
    <phoneticPr fontId="3"/>
  </si>
  <si>
    <t>プロジェクター＋スクリーン</t>
    <phoneticPr fontId="3"/>
  </si>
  <si>
    <t>A</t>
    <phoneticPr fontId="3"/>
  </si>
  <si>
    <t>P</t>
    <phoneticPr fontId="3"/>
  </si>
  <si>
    <t>N</t>
    <phoneticPr fontId="3"/>
  </si>
  <si>
    <t>ビデオ（モニター付き）</t>
    <rPh sb="8" eb="9">
      <t>ツ</t>
    </rPh>
    <phoneticPr fontId="3"/>
  </si>
  <si>
    <t>書画カメラ</t>
    <rPh sb="0" eb="2">
      <t>ショガ</t>
    </rPh>
    <phoneticPr fontId="3"/>
  </si>
  <si>
    <t>常設</t>
    <rPh sb="0" eb="2">
      <t>ジョウセツ</t>
    </rPh>
    <phoneticPr fontId="3"/>
  </si>
  <si>
    <t>スクリーンのみ</t>
    <phoneticPr fontId="3"/>
  </si>
  <si>
    <t>●追加の備品　</t>
    <rPh sb="1" eb="3">
      <t>ツイカ</t>
    </rPh>
    <rPh sb="4" eb="6">
      <t>ビヒン</t>
    </rPh>
    <phoneticPr fontId="3"/>
  </si>
  <si>
    <t>各会議室とも標準仕様の他に机・椅子の追加が可能です、但し各部屋に追加可能の上限がありますので</t>
    <rPh sb="0" eb="1">
      <t>カク</t>
    </rPh>
    <rPh sb="1" eb="4">
      <t>カイギシツ</t>
    </rPh>
    <rPh sb="11" eb="12">
      <t>ホカ</t>
    </rPh>
    <rPh sb="21" eb="23">
      <t>カノウ</t>
    </rPh>
    <rPh sb="26" eb="27">
      <t>タダ</t>
    </rPh>
    <rPh sb="28" eb="31">
      <t>カクヘヤ</t>
    </rPh>
    <rPh sb="32" eb="34">
      <t>ツイカ</t>
    </rPh>
    <rPh sb="34" eb="36">
      <t>カノウ</t>
    </rPh>
    <rPh sb="37" eb="39">
      <t>ジョウゲン</t>
    </rPh>
    <phoneticPr fontId="3"/>
  </si>
  <si>
    <t>会議机</t>
    <rPh sb="0" eb="2">
      <t>カイギ</t>
    </rPh>
    <rPh sb="2" eb="3">
      <t>ツクエ</t>
    </rPh>
    <phoneticPr fontId="3"/>
  </si>
  <si>
    <t>会議椅子</t>
    <rPh sb="0" eb="2">
      <t>カイギ</t>
    </rPh>
    <rPh sb="2" eb="4">
      <t>イス</t>
    </rPh>
    <phoneticPr fontId="3"/>
  </si>
  <si>
    <t>1脚</t>
    <rPh sb="1" eb="2">
      <t>キャク</t>
    </rPh>
    <phoneticPr fontId="3"/>
  </si>
  <si>
    <t>●その他の備品</t>
    <rPh sb="3" eb="4">
      <t>タ</t>
    </rPh>
    <rPh sb="5" eb="7">
      <t>ビヒン</t>
    </rPh>
    <phoneticPr fontId="3"/>
  </si>
  <si>
    <t>展示パネル</t>
    <rPh sb="0" eb="2">
      <t>テンジ</t>
    </rPh>
    <phoneticPr fontId="3"/>
  </si>
  <si>
    <t>１枚</t>
    <rPh sb="1" eb="2">
      <t>マイ</t>
    </rPh>
    <phoneticPr fontId="3"/>
  </si>
  <si>
    <t>1台</t>
    <rPh sb="1" eb="2">
      <t>ダイ</t>
    </rPh>
    <phoneticPr fontId="3"/>
  </si>
  <si>
    <t>合計</t>
    <rPh sb="0" eb="2">
      <t>ゴウケイ</t>
    </rPh>
    <phoneticPr fontId="3"/>
  </si>
  <si>
    <t>●その他 無料貸し出し品</t>
    <rPh sb="3" eb="4">
      <t>タ</t>
    </rPh>
    <rPh sb="5" eb="7">
      <t>ムリョウ</t>
    </rPh>
    <rPh sb="7" eb="8">
      <t>カ</t>
    </rPh>
    <rPh sb="9" eb="10">
      <t>ダ</t>
    </rPh>
    <rPh sb="11" eb="12">
      <t>ヒン</t>
    </rPh>
    <phoneticPr fontId="3"/>
  </si>
  <si>
    <t>卓上マイクスタンド</t>
    <rPh sb="0" eb="2">
      <t>タクジョウ</t>
    </rPh>
    <phoneticPr fontId="3"/>
  </si>
  <si>
    <t>本</t>
    <rPh sb="0" eb="1">
      <t>ホン</t>
    </rPh>
    <phoneticPr fontId="3"/>
  </si>
  <si>
    <t>無料</t>
    <rPh sb="0" eb="2">
      <t>ムリョウ</t>
    </rPh>
    <phoneticPr fontId="3"/>
  </si>
  <si>
    <t>マイクスタンド</t>
    <phoneticPr fontId="3"/>
  </si>
  <si>
    <t>延長コード（テーブルタップ）</t>
    <rPh sb="0" eb="2">
      <t>エンチョウ</t>
    </rPh>
    <phoneticPr fontId="3"/>
  </si>
  <si>
    <t>HDMIケーブル</t>
    <phoneticPr fontId="3"/>
  </si>
  <si>
    <t>指し棒</t>
    <rPh sb="0" eb="1">
      <t>サ</t>
    </rPh>
    <rPh sb="2" eb="3">
      <t>ボウ</t>
    </rPh>
    <phoneticPr fontId="3"/>
  </si>
  <si>
    <t>マグネット（丸）</t>
    <rPh sb="6" eb="7">
      <t>マル</t>
    </rPh>
    <phoneticPr fontId="3"/>
  </si>
  <si>
    <t>個</t>
    <rPh sb="0" eb="1">
      <t>コ</t>
    </rPh>
    <phoneticPr fontId="3"/>
  </si>
  <si>
    <t>マグネット（棒）</t>
    <rPh sb="6" eb="7">
      <t>ボウ</t>
    </rPh>
    <phoneticPr fontId="3"/>
  </si>
  <si>
    <t>※パソコンとプロジェクターの接続は、ミニD-sub15ピン及びHDMIで可能です。</t>
    <rPh sb="14" eb="16">
      <t>セツゾク</t>
    </rPh>
    <rPh sb="29" eb="30">
      <t>オヨ</t>
    </rPh>
    <rPh sb="36" eb="38">
      <t>カノウ</t>
    </rPh>
    <phoneticPr fontId="3"/>
  </si>
  <si>
    <t>受　付</t>
    <rPh sb="0" eb="1">
      <t>ジュ</t>
    </rPh>
    <rPh sb="2" eb="3">
      <t>フ</t>
    </rPh>
    <phoneticPr fontId="3"/>
  </si>
  <si>
    <t>　 またパソコンの貸し出しは行っておりません。</t>
    <rPh sb="9" eb="10">
      <t>カ</t>
    </rPh>
    <rPh sb="11" eb="12">
      <t>ダ</t>
    </rPh>
    <rPh sb="14" eb="15">
      <t>オコナ</t>
    </rPh>
    <phoneticPr fontId="3"/>
  </si>
  <si>
    <t>■付帯設備使用申込書</t>
    <rPh sb="1" eb="3">
      <t>フタイ</t>
    </rPh>
    <rPh sb="3" eb="5">
      <t>セツビ</t>
    </rPh>
    <rPh sb="5" eb="7">
      <t>シヨウ</t>
    </rPh>
    <rPh sb="7" eb="10">
      <t>モウシコミショ</t>
    </rPh>
    <phoneticPr fontId="3"/>
  </si>
  <si>
    <t>マイクの使用は、最大3本までとなります。マイクスタンド（長・短）が必要な場合は、お申し付けください。</t>
    <rPh sb="4" eb="6">
      <t>シヨウ</t>
    </rPh>
    <rPh sb="8" eb="10">
      <t>サイダイ</t>
    </rPh>
    <rPh sb="11" eb="12">
      <t>ホン</t>
    </rPh>
    <rPh sb="28" eb="29">
      <t>チョウ</t>
    </rPh>
    <rPh sb="30" eb="31">
      <t>タン</t>
    </rPh>
    <rPh sb="33" eb="35">
      <t>ヒツヨウ</t>
    </rPh>
    <rPh sb="36" eb="38">
      <t>バアイ</t>
    </rPh>
    <rPh sb="41" eb="42">
      <t>モウ</t>
    </rPh>
    <rPh sb="43" eb="44">
      <t>ツ</t>
    </rPh>
    <phoneticPr fontId="3"/>
  </si>
  <si>
    <t>詳しくはスタッフまでお問合せください。</t>
    <rPh sb="0" eb="1">
      <t>クワ</t>
    </rPh>
    <rPh sb="11" eb="13">
      <t>トイアワ</t>
    </rPh>
    <phoneticPr fontId="3"/>
  </si>
  <si>
    <t>※付帯設備の利用料については、上記の表に基づいてお支払いください。</t>
    <rPh sb="1" eb="3">
      <t>フタイ</t>
    </rPh>
    <rPh sb="3" eb="5">
      <t>セツビ</t>
    </rPh>
    <rPh sb="6" eb="9">
      <t>リヨウリョウ</t>
    </rPh>
    <rPh sb="15" eb="17">
      <t>ジョウキ</t>
    </rPh>
    <rPh sb="18" eb="19">
      <t>ヒョウ</t>
    </rPh>
    <rPh sb="20" eb="21">
      <t>モト</t>
    </rPh>
    <rPh sb="25" eb="27">
      <t>シハラ</t>
    </rPh>
    <phoneticPr fontId="3"/>
  </si>
  <si>
    <t>※お申込みの追加備品につきましては、数に制約がありご要望に添えない場合が</t>
    <rPh sb="2" eb="4">
      <t>モウシコ</t>
    </rPh>
    <rPh sb="6" eb="8">
      <t>ツイカ</t>
    </rPh>
    <rPh sb="8" eb="10">
      <t>ビヒン</t>
    </rPh>
    <rPh sb="18" eb="19">
      <t>カズ</t>
    </rPh>
    <rPh sb="20" eb="22">
      <t>セイヤク</t>
    </rPh>
    <rPh sb="26" eb="28">
      <t>ヨウボウ</t>
    </rPh>
    <rPh sb="29" eb="30">
      <t>ソ</t>
    </rPh>
    <rPh sb="33" eb="35">
      <t>バアイ</t>
    </rPh>
    <phoneticPr fontId="3"/>
  </si>
  <si>
    <t>　 ありますのでご了承ください。</t>
    <rPh sb="9" eb="11">
      <t>リョウショウ</t>
    </rPh>
    <phoneticPr fontId="3"/>
  </si>
  <si>
    <t>N</t>
    <phoneticPr fontId="3"/>
  </si>
  <si>
    <t>A</t>
    <phoneticPr fontId="3"/>
  </si>
  <si>
    <t>A</t>
    <phoneticPr fontId="3"/>
  </si>
  <si>
    <t>P</t>
    <phoneticPr fontId="3"/>
  </si>
  <si>
    <t>N</t>
    <phoneticPr fontId="3"/>
  </si>
  <si>
    <t>N</t>
    <phoneticPr fontId="3"/>
  </si>
  <si>
    <t>A</t>
    <phoneticPr fontId="3"/>
  </si>
  <si>
    <t>P</t>
    <phoneticPr fontId="3"/>
  </si>
  <si>
    <t>N</t>
    <phoneticPr fontId="3"/>
  </si>
  <si>
    <t>h:mm</t>
    <phoneticPr fontId="3"/>
  </si>
  <si>
    <t>←記入例</t>
    <rPh sb="1" eb="3">
      <t>キニュウ</t>
    </rPh>
    <rPh sb="3" eb="4">
      <t>レイ</t>
    </rPh>
    <phoneticPr fontId="3"/>
  </si>
  <si>
    <t>（月）</t>
    <rPh sb="1" eb="2">
      <t>ゲツ</t>
    </rPh>
    <phoneticPr fontId="3"/>
  </si>
  <si>
    <t>（火）</t>
    <rPh sb="1" eb="2">
      <t>カ</t>
    </rPh>
    <phoneticPr fontId="3"/>
  </si>
  <si>
    <t>（水）</t>
    <phoneticPr fontId="3"/>
  </si>
  <si>
    <t>曜日</t>
    <rPh sb="0" eb="2">
      <t>ヨウビ</t>
    </rPh>
    <phoneticPr fontId="3"/>
  </si>
  <si>
    <t>（木）</t>
    <phoneticPr fontId="3"/>
  </si>
  <si>
    <t>（金）</t>
    <phoneticPr fontId="3"/>
  </si>
  <si>
    <t>（土）</t>
    <phoneticPr fontId="3"/>
  </si>
  <si>
    <t>（日）</t>
    <phoneticPr fontId="3"/>
  </si>
  <si>
    <t>年</t>
    <rPh sb="0" eb="1">
      <t>ネン</t>
    </rPh>
    <phoneticPr fontId="3"/>
  </si>
  <si>
    <t>日</t>
    <rPh sb="0" eb="1">
      <t>ヒ</t>
    </rPh>
    <phoneticPr fontId="3"/>
  </si>
  <si>
    <t>月</t>
    <rPh sb="0" eb="1">
      <t>ツキ</t>
    </rPh>
    <phoneticPr fontId="3"/>
  </si>
  <si>
    <t>利用日</t>
    <phoneticPr fontId="3"/>
  </si>
  <si>
    <t>プロジェクター台</t>
    <rPh sb="7" eb="8">
      <t>ダイ</t>
    </rPh>
    <phoneticPr fontId="3"/>
  </si>
  <si>
    <r>
      <t>可動式ホワイトボード</t>
    </r>
    <r>
      <rPr>
        <sz val="8"/>
        <color theme="1"/>
        <rFont val="ＭＳ Ｐゴシック"/>
        <family val="3"/>
        <charset val="128"/>
        <scheme val="minor"/>
      </rPr>
      <t>（コピー白板含む）</t>
    </r>
    <rPh sb="0" eb="3">
      <t>カドウシキ</t>
    </rPh>
    <rPh sb="14" eb="16">
      <t>ハクバン</t>
    </rPh>
    <rPh sb="16" eb="17">
      <t>フク</t>
    </rPh>
    <phoneticPr fontId="3"/>
  </si>
  <si>
    <t>台</t>
    <rPh sb="0" eb="1">
      <t>ダイ</t>
    </rPh>
    <phoneticPr fontId="3"/>
  </si>
  <si>
    <t>　 尚、事前のお支払いでも当日追加変更があった場合現金でお支払いください。</t>
    <rPh sb="2" eb="3">
      <t>ナオ</t>
    </rPh>
    <rPh sb="4" eb="6">
      <t>ジゼン</t>
    </rPh>
    <rPh sb="8" eb="10">
      <t>シハラ</t>
    </rPh>
    <rPh sb="13" eb="15">
      <t>トウジツ</t>
    </rPh>
    <rPh sb="15" eb="17">
      <t>ツイカ</t>
    </rPh>
    <rPh sb="17" eb="19">
      <t>ヘンコウ</t>
    </rPh>
    <rPh sb="23" eb="25">
      <t>バアイ</t>
    </rPh>
    <rPh sb="25" eb="27">
      <t>ゲンキン</t>
    </rPh>
    <rPh sb="29" eb="31">
      <t>シハラ</t>
    </rPh>
    <phoneticPr fontId="3"/>
  </si>
  <si>
    <t>※各会議室にはバトンを設置しておりません。</t>
    <rPh sb="1" eb="2">
      <t>カク</t>
    </rPh>
    <rPh sb="2" eb="5">
      <t>カイギシツ</t>
    </rPh>
    <rPh sb="11" eb="13">
      <t>セッチ</t>
    </rPh>
    <phoneticPr fontId="3"/>
  </si>
  <si>
    <t>会議室（操作卓なし)</t>
    <phoneticPr fontId="3"/>
  </si>
  <si>
    <t>A</t>
    <phoneticPr fontId="3"/>
  </si>
  <si>
    <t>N</t>
    <phoneticPr fontId="3"/>
  </si>
  <si>
    <t>●電気使用料が発生した場合のみ</t>
    <rPh sb="1" eb="3">
      <t>デンキ</t>
    </rPh>
    <rPh sb="3" eb="6">
      <t>シヨウリョウ</t>
    </rPh>
    <rPh sb="7" eb="9">
      <t>ハッセイ</t>
    </rPh>
    <rPh sb="11" eb="13">
      <t>バアイ</t>
    </rPh>
    <phoneticPr fontId="3"/>
  </si>
  <si>
    <t>P</t>
    <phoneticPr fontId="3"/>
  </si>
  <si>
    <t>※各部屋で使用できる電気容量には上限がございますので、消費電力量の</t>
    <rPh sb="1" eb="4">
      <t>カクヘヤ</t>
    </rPh>
    <rPh sb="5" eb="7">
      <t>シヨウ</t>
    </rPh>
    <rPh sb="10" eb="12">
      <t>デンキ</t>
    </rPh>
    <rPh sb="12" eb="14">
      <t>ヨウリョウ</t>
    </rPh>
    <rPh sb="16" eb="18">
      <t>ジョウゲン</t>
    </rPh>
    <rPh sb="27" eb="29">
      <t>ショウヒ</t>
    </rPh>
    <rPh sb="29" eb="31">
      <t>デンリョク</t>
    </rPh>
    <rPh sb="31" eb="32">
      <t>リョウ</t>
    </rPh>
    <phoneticPr fontId="3"/>
  </si>
  <si>
    <t>　 大きい機器類をお持ち込の際には、必ず事前にお申し出ください。</t>
    <rPh sb="2" eb="3">
      <t>オオ</t>
    </rPh>
    <rPh sb="5" eb="8">
      <t>キキルイ</t>
    </rPh>
    <rPh sb="10" eb="11">
      <t>モ</t>
    </rPh>
    <rPh sb="12" eb="13">
      <t>コミ</t>
    </rPh>
    <rPh sb="14" eb="15">
      <t>サイ</t>
    </rPh>
    <rPh sb="18" eb="19">
      <t>カナラ</t>
    </rPh>
    <rPh sb="20" eb="22">
      <t>ジゼン</t>
    </rPh>
    <rPh sb="24" eb="25">
      <t>モウ</t>
    </rPh>
    <rPh sb="26" eb="27">
      <t>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</si>
</sst>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General&quot;円&quot;"/>
  </numFmts>
  <fonts count="14">
    <font>
      <sz val="11"/>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sz val="11"/>
      <name val="ＭＳ Ｐゴシック"/>
      <family val="3"/>
      <charset val="128"/>
    </font>
    <font>
      <sz val="8"/>
      <color theme="1"/>
      <name val="ＭＳ Ｐゴシック"/>
      <family val="3"/>
      <charset val="128"/>
      <scheme val="minor"/>
    </font>
    <font>
      <sz val="11"/>
      <color rgb="FFFF0000"/>
      <name val="ＭＳ Ｐゴシック"/>
      <family val="2"/>
      <charset val="128"/>
      <scheme val="minor"/>
    </font>
    <font>
      <sz val="8"/>
      <color rgb="FFFF0000"/>
      <name val="ＭＳ Ｐゴシック"/>
      <family val="3"/>
      <charset val="128"/>
      <scheme val="minor"/>
    </font>
    <font>
      <b/>
      <sz val="12"/>
      <color theme="1"/>
      <name val="ＭＳ Ｐゴシック"/>
      <family val="3"/>
      <charset val="128"/>
      <scheme val="minor"/>
    </font>
    <font>
      <b/>
      <sz val="26"/>
      <color theme="1"/>
      <name val="ＭＳ Ｐゴシック"/>
      <family val="3"/>
      <charset val="128"/>
      <scheme val="minor"/>
    </font>
    <font>
      <sz val="9"/>
      <color theme="1"/>
      <name val="ＭＳ Ｐゴシック"/>
      <family val="2"/>
      <charset val="128"/>
      <scheme val="minor"/>
    </font>
    <font>
      <sz val="11"/>
      <color theme="1" tint="0.499984740745262"/>
      <name val="ＭＳ Ｐゴシック"/>
      <family val="2"/>
      <charset val="128"/>
      <scheme val="minor"/>
    </font>
  </fonts>
  <fills count="3">
    <fill>
      <patternFill patternType="none"/>
    </fill>
    <fill>
      <patternFill patternType="gray125"/>
    </fill>
    <fill>
      <patternFill patternType="solid">
        <fgColor rgb="FFFCF89E"/>
        <bgColor indexed="64"/>
      </patternFill>
    </fill>
  </fills>
  <borders count="7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medium">
        <color auto="1"/>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style="thin">
        <color auto="1"/>
      </right>
      <top/>
      <bottom/>
      <diagonal/>
    </border>
    <border>
      <left style="medium">
        <color auto="1"/>
      </left>
      <right/>
      <top/>
      <bottom style="thick">
        <color auto="1"/>
      </bottom>
      <diagonal/>
    </border>
    <border>
      <left style="medium">
        <color rgb="FFFF0000"/>
      </left>
      <right/>
      <top style="medium">
        <color rgb="FFFF0000"/>
      </top>
      <bottom/>
      <diagonal/>
    </border>
    <border>
      <left/>
      <right/>
      <top style="medium">
        <color rgb="FFFF0000"/>
      </top>
      <bottom/>
      <diagonal/>
    </border>
    <border>
      <left/>
      <right style="thin">
        <color auto="1"/>
      </right>
      <top style="medium">
        <color rgb="FFFF0000"/>
      </top>
      <bottom/>
      <diagonal/>
    </border>
    <border>
      <left style="thin">
        <color auto="1"/>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style="thin">
        <color auto="1"/>
      </bottom>
      <diagonal/>
    </border>
    <border>
      <left/>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top style="thin">
        <color auto="1"/>
      </top>
      <bottom style="thin">
        <color auto="1"/>
      </bottom>
      <diagonal/>
    </border>
    <border>
      <left style="thin">
        <color auto="1"/>
      </left>
      <right style="medium">
        <color rgb="FFFF0000"/>
      </right>
      <top style="thin">
        <color auto="1"/>
      </top>
      <bottom style="thin">
        <color auto="1"/>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right style="medium">
        <color rgb="FFFF0000"/>
      </right>
      <top style="thin">
        <color auto="1"/>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medium">
        <color theme="1"/>
      </bottom>
      <diagonal/>
    </border>
    <border>
      <left/>
      <right/>
      <top/>
      <bottom style="medium">
        <color theme="1"/>
      </bottom>
      <diagonal/>
    </border>
    <border>
      <left/>
      <right style="thin">
        <color rgb="FFFF0000"/>
      </right>
      <top/>
      <bottom style="medium">
        <color theme="1"/>
      </bottom>
      <diagonal/>
    </border>
    <border>
      <left style="thin">
        <color rgb="FFFF0000"/>
      </left>
      <right/>
      <top/>
      <bottom style="medium">
        <color auto="1"/>
      </bottom>
      <diagonal/>
    </border>
    <border>
      <left/>
      <right style="thin">
        <color rgb="FFFF0000"/>
      </right>
      <top/>
      <bottom style="medium">
        <color auto="1"/>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cellStyleXfs>
  <cellXfs count="157">
    <xf numFmtId="0" fontId="0" fillId="0" borderId="0" xfId="0">
      <alignment vertical="center"/>
    </xf>
    <xf numFmtId="0" fontId="2"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5"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1" xfId="0" applyBorder="1">
      <alignment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wrapText="1"/>
    </xf>
    <xf numFmtId="176" fontId="0" fillId="0" borderId="0" xfId="0" applyNumberFormat="1" applyBorder="1">
      <alignment vertical="center"/>
    </xf>
    <xf numFmtId="0" fontId="0" fillId="0" borderId="0" xfId="0" applyBorder="1" applyAlignment="1">
      <alignment horizontal="right" vertical="center"/>
    </xf>
    <xf numFmtId="38" fontId="0" fillId="0" borderId="0" xfId="1" applyFont="1" applyBorder="1" applyAlignment="1">
      <alignment horizontal="right" vertical="center"/>
    </xf>
    <xf numFmtId="38" fontId="0" fillId="0" borderId="5" xfId="1" applyFont="1" applyBorder="1" applyAlignment="1">
      <alignment horizontal="right" vertical="center"/>
    </xf>
    <xf numFmtId="0" fontId="0" fillId="0" borderId="23" xfId="0" applyBorder="1">
      <alignment vertical="center"/>
    </xf>
    <xf numFmtId="0" fontId="0" fillId="0" borderId="24" xfId="0" applyBorder="1">
      <alignment vertical="center"/>
    </xf>
    <xf numFmtId="0" fontId="4" fillId="0" borderId="4" xfId="0" applyFont="1" applyBorder="1">
      <alignment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9" xfId="0" applyFill="1" applyBorder="1">
      <alignment vertical="center"/>
    </xf>
    <xf numFmtId="0" fontId="0" fillId="0" borderId="40" xfId="0" applyFill="1" applyBorder="1">
      <alignment vertical="center"/>
    </xf>
    <xf numFmtId="0" fontId="0" fillId="0" borderId="4" xfId="0" applyFill="1"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8" xfId="0" applyBorder="1" applyProtection="1">
      <alignment vertical="center"/>
      <protection locked="0"/>
    </xf>
    <xf numFmtId="0" fontId="0" fillId="0" borderId="33" xfId="0" applyBorder="1" applyAlignment="1" applyProtection="1">
      <alignment horizontal="right" vertical="center"/>
      <protection locked="0"/>
    </xf>
    <xf numFmtId="0" fontId="0" fillId="0" borderId="34"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36" xfId="0" applyBorder="1" applyProtection="1">
      <alignment vertical="center"/>
      <protection locked="0"/>
    </xf>
    <xf numFmtId="0" fontId="0" fillId="0" borderId="0" xfId="0" applyBorder="1" applyProtection="1">
      <alignment vertical="center"/>
      <protection locked="0"/>
    </xf>
    <xf numFmtId="0" fontId="0" fillId="0" borderId="37" xfId="0" applyBorder="1" applyProtection="1">
      <alignment vertical="center"/>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0" fillId="0" borderId="7" xfId="0" applyBorder="1" applyProtection="1">
      <alignment vertical="center"/>
      <protection locked="0"/>
    </xf>
    <xf numFmtId="0" fontId="5" fillId="0" borderId="6" xfId="0" applyFont="1" applyBorder="1">
      <alignment vertical="center"/>
    </xf>
    <xf numFmtId="20" fontId="0" fillId="0" borderId="8" xfId="0" applyNumberFormat="1" applyBorder="1" applyAlignment="1">
      <alignment horizontal="left" vertical="center"/>
    </xf>
    <xf numFmtId="0" fontId="9" fillId="0" borderId="5" xfId="0" applyFont="1" applyBorder="1" applyAlignment="1"/>
    <xf numFmtId="0" fontId="0" fillId="2" borderId="7" xfId="0" applyFill="1" applyBorder="1" applyAlignment="1" applyProtection="1">
      <alignment horizontal="center" vertical="center"/>
      <protection locked="0"/>
    </xf>
    <xf numFmtId="0" fontId="10" fillId="0" borderId="7" xfId="0" applyFont="1" applyBorder="1" applyProtection="1">
      <alignment vertical="center"/>
      <protection locked="0"/>
    </xf>
    <xf numFmtId="0" fontId="0" fillId="0" borderId="1" xfId="0" applyBorder="1">
      <alignment vertical="center"/>
    </xf>
    <xf numFmtId="0" fontId="0" fillId="0" borderId="2" xfId="0" applyBorder="1" applyProtection="1">
      <alignment vertical="center"/>
      <protection locked="0"/>
    </xf>
    <xf numFmtId="0" fontId="0" fillId="0" borderId="2" xfId="0" applyBorder="1" applyAlignment="1">
      <alignment horizontal="center" vertical="center"/>
    </xf>
    <xf numFmtId="0" fontId="11" fillId="0" borderId="0" xfId="0" applyFont="1" applyBorder="1" applyAlignment="1">
      <alignment vertical="center"/>
    </xf>
    <xf numFmtId="0" fontId="0" fillId="0" borderId="10" xfId="0" applyBorder="1">
      <alignment vertical="center"/>
    </xf>
    <xf numFmtId="0" fontId="0" fillId="0" borderId="15" xfId="0" applyBorder="1">
      <alignment vertical="center"/>
    </xf>
    <xf numFmtId="176" fontId="0" fillId="0" borderId="23" xfId="0" applyNumberFormat="1" applyBorder="1">
      <alignmen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65" xfId="0" applyBorder="1" applyAlignment="1">
      <alignment horizontal="right" vertical="center"/>
    </xf>
    <xf numFmtId="176" fontId="0" fillId="0" borderId="23" xfId="0" applyNumberFormat="1"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8" fillId="0" borderId="69" xfId="0" applyFont="1" applyBorder="1">
      <alignment vertical="center"/>
    </xf>
    <xf numFmtId="0" fontId="0" fillId="0" borderId="70" xfId="0" applyBorder="1">
      <alignment vertical="center"/>
    </xf>
    <xf numFmtId="0" fontId="8" fillId="0" borderId="71" xfId="0" applyFont="1" applyBorder="1">
      <alignment vertical="center"/>
    </xf>
    <xf numFmtId="20" fontId="0" fillId="2" borderId="72" xfId="0" applyNumberFormat="1" applyFill="1" applyBorder="1" applyProtection="1">
      <alignment vertical="center"/>
      <protection locked="0"/>
    </xf>
    <xf numFmtId="0" fontId="0" fillId="0" borderId="73" xfId="0" applyBorder="1" applyAlignment="1" applyProtection="1">
      <alignment horizontal="center" vertical="center"/>
    </xf>
    <xf numFmtId="20" fontId="0" fillId="2" borderId="74" xfId="0" applyNumberFormat="1" applyFill="1" applyBorder="1" applyProtection="1">
      <alignment vertical="center"/>
      <protection locked="0"/>
    </xf>
    <xf numFmtId="0" fontId="0" fillId="0" borderId="69" xfId="0"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0" fontId="0" fillId="2" borderId="75" xfId="0" applyFill="1" applyBorder="1" applyAlignment="1" applyProtection="1">
      <alignment vertical="center"/>
      <protection locked="0"/>
    </xf>
    <xf numFmtId="0" fontId="0" fillId="2" borderId="76" xfId="0" applyFill="1" applyBorder="1" applyAlignment="1" applyProtection="1">
      <alignment horizontal="center" vertical="center"/>
      <protection locked="0"/>
    </xf>
    <xf numFmtId="0" fontId="12" fillId="0" borderId="0" xfId="0" applyFont="1">
      <alignment vertical="center"/>
    </xf>
    <xf numFmtId="0" fontId="6" fillId="0" borderId="4" xfId="5" applyBorder="1">
      <alignment vertical="center"/>
    </xf>
    <xf numFmtId="0" fontId="13" fillId="0" borderId="4" xfId="0" applyFont="1" applyBorder="1">
      <alignment vertical="center"/>
    </xf>
    <xf numFmtId="0" fontId="0" fillId="0" borderId="22" xfId="0" applyBorder="1" applyAlignment="1" applyProtection="1">
      <alignment horizontal="center" vertical="center"/>
      <protection locked="0"/>
    </xf>
    <xf numFmtId="176" fontId="0" fillId="0" borderId="22" xfId="0" applyNumberFormat="1" applyBorder="1" applyProtection="1">
      <alignment vertical="center"/>
      <protection locked="0"/>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0" fillId="0" borderId="6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23"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38" fontId="0" fillId="0" borderId="11" xfId="1" applyFont="1" applyBorder="1" applyAlignment="1">
      <alignment horizontal="right" vertical="center"/>
    </xf>
    <xf numFmtId="38" fontId="0" fillId="0" borderId="14" xfId="1" applyFont="1" applyBorder="1" applyAlignment="1">
      <alignment horizontal="right" vertical="center"/>
    </xf>
    <xf numFmtId="0" fontId="0" fillId="0" borderId="40" xfId="0" applyBorder="1" applyAlignment="1">
      <alignment horizontal="center" vertical="center"/>
    </xf>
    <xf numFmtId="0" fontId="0" fillId="0" borderId="30" xfId="0" applyBorder="1" applyAlignment="1">
      <alignment horizontal="center" vertical="center"/>
    </xf>
    <xf numFmtId="6" fontId="5" fillId="0" borderId="28" xfId="2" applyFont="1" applyBorder="1" applyAlignment="1">
      <alignment horizontal="right" vertical="center"/>
    </xf>
    <xf numFmtId="6" fontId="5" fillId="0" borderId="29" xfId="2" applyFont="1" applyBorder="1" applyAlignment="1">
      <alignment horizontal="right" vertical="center"/>
    </xf>
    <xf numFmtId="6" fontId="5" fillId="0" borderId="31" xfId="2" applyFont="1" applyBorder="1" applyAlignment="1">
      <alignment horizontal="right" vertical="center"/>
    </xf>
    <xf numFmtId="6" fontId="5" fillId="0" borderId="32" xfId="2" applyFont="1" applyBorder="1" applyAlignment="1">
      <alignment horizontal="right" vertical="center"/>
    </xf>
    <xf numFmtId="38" fontId="0" fillId="0" borderId="34" xfId="1" applyFont="1" applyBorder="1" applyAlignment="1" applyProtection="1">
      <alignment horizontal="right" vertical="center"/>
      <protection locked="0"/>
    </xf>
    <xf numFmtId="38" fontId="0" fillId="0" borderId="35" xfId="1" applyFont="1" applyBorder="1" applyAlignment="1" applyProtection="1">
      <alignment horizontal="right" vertical="center"/>
      <protection locked="0"/>
    </xf>
    <xf numFmtId="38" fontId="0" fillId="0" borderId="0" xfId="1" applyFont="1" applyBorder="1" applyAlignment="1" applyProtection="1">
      <alignment horizontal="right" vertical="center"/>
      <protection locked="0"/>
    </xf>
    <xf numFmtId="38" fontId="0" fillId="0" borderId="5" xfId="1" applyFont="1" applyBorder="1" applyAlignment="1" applyProtection="1">
      <alignment horizontal="right" vertical="center"/>
      <protection locked="0"/>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38" fontId="0" fillId="0" borderId="21" xfId="1" applyFont="1" applyBorder="1" applyAlignment="1">
      <alignment horizontal="right" vertical="center"/>
    </xf>
    <xf numFmtId="38" fontId="0" fillId="0" borderId="25" xfId="1" applyFont="1" applyBorder="1" applyAlignment="1">
      <alignment horizontal="right" vertical="center"/>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cellXfs>
  <cellStyles count="6">
    <cellStyle name="桁区切り" xfId="1" builtinId="6"/>
    <cellStyle name="桁区切り 2" xfId="3"/>
    <cellStyle name="通貨" xfId="2" builtinId="7"/>
    <cellStyle name="通貨 2" xfId="4"/>
    <cellStyle name="標準" xfId="0" builtinId="0"/>
    <cellStyle name="標準 2" xfId="5"/>
  </cellStyles>
  <dxfs count="33">
    <dxf>
      <fill>
        <patternFill>
          <bgColor rgb="FFFFFF00"/>
        </patternFill>
      </fill>
    </dxf>
    <dxf>
      <fill>
        <patternFill>
          <bgColor rgb="FFFFFF00"/>
        </patternFill>
      </fill>
    </dxf>
    <dxf>
      <font>
        <color rgb="FFFFFF0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s>
  <tableStyles count="0" defaultTableStyle="TableStyleMedium2" defaultPivotStyle="PivotStyleLight16"/>
  <colors>
    <mruColors>
      <color rgb="FFFCF89E"/>
      <color rgb="FFE6FC9E"/>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V$18" lockText="1" noThreeD="1"/>
</file>

<file path=xl/ctrlProps/ctrlProp10.xml><?xml version="1.0" encoding="utf-8"?>
<formControlPr xmlns="http://schemas.microsoft.com/office/spreadsheetml/2009/9/main" objectType="CheckBox" fmlaLink="$V$24" lockText="1" noThreeD="1"/>
</file>

<file path=xl/ctrlProps/ctrlProp11.xml><?xml version="1.0" encoding="utf-8"?>
<formControlPr xmlns="http://schemas.microsoft.com/office/spreadsheetml/2009/9/main" objectType="CheckBox" fmlaLink="$W$24" lockText="1" noThreeD="1"/>
</file>

<file path=xl/ctrlProps/ctrlProp12.xml><?xml version="1.0" encoding="utf-8"?>
<formControlPr xmlns="http://schemas.microsoft.com/office/spreadsheetml/2009/9/main" objectType="CheckBox" fmlaLink="$X$24" lockText="1" noThreeD="1"/>
</file>

<file path=xl/ctrlProps/ctrlProp13.xml><?xml version="1.0" encoding="utf-8"?>
<formControlPr xmlns="http://schemas.microsoft.com/office/spreadsheetml/2009/9/main" objectType="CheckBox" fmlaLink="$V$25" lockText="1" noThreeD="1"/>
</file>

<file path=xl/ctrlProps/ctrlProp14.xml><?xml version="1.0" encoding="utf-8"?>
<formControlPr xmlns="http://schemas.microsoft.com/office/spreadsheetml/2009/9/main" objectType="CheckBox" fmlaLink="$W$25" lockText="1" noThreeD="1"/>
</file>

<file path=xl/ctrlProps/ctrlProp15.xml><?xml version="1.0" encoding="utf-8"?>
<formControlPr xmlns="http://schemas.microsoft.com/office/spreadsheetml/2009/9/main" objectType="CheckBox" fmlaLink="$X$25" lockText="1" noThreeD="1"/>
</file>

<file path=xl/ctrlProps/ctrlProp16.xml><?xml version="1.0" encoding="utf-8"?>
<formControlPr xmlns="http://schemas.microsoft.com/office/spreadsheetml/2009/9/main" objectType="CheckBox" fmlaLink="$V$26" lockText="1" noThreeD="1"/>
</file>

<file path=xl/ctrlProps/ctrlProp17.xml><?xml version="1.0" encoding="utf-8"?>
<formControlPr xmlns="http://schemas.microsoft.com/office/spreadsheetml/2009/9/main" objectType="CheckBox" fmlaLink="$W$26" lockText="1" noThreeD="1"/>
</file>

<file path=xl/ctrlProps/ctrlProp18.xml><?xml version="1.0" encoding="utf-8"?>
<formControlPr xmlns="http://schemas.microsoft.com/office/spreadsheetml/2009/9/main" objectType="CheckBox" fmlaLink="$X$26" lockText="1" noThreeD="1"/>
</file>

<file path=xl/ctrlProps/ctrlProp19.xml><?xml version="1.0" encoding="utf-8"?>
<formControlPr xmlns="http://schemas.microsoft.com/office/spreadsheetml/2009/9/main" objectType="CheckBox" fmlaLink="$V$31" lockText="1" noThreeD="1"/>
</file>

<file path=xl/ctrlProps/ctrlProp2.xml><?xml version="1.0" encoding="utf-8"?>
<formControlPr xmlns="http://schemas.microsoft.com/office/spreadsheetml/2009/9/main" objectType="CheckBox" fmlaLink="$W$18" lockText="1" noThreeD="1"/>
</file>

<file path=xl/ctrlProps/ctrlProp20.xml><?xml version="1.0" encoding="utf-8"?>
<formControlPr xmlns="http://schemas.microsoft.com/office/spreadsheetml/2009/9/main" objectType="CheckBox" fmlaLink="$W$31" lockText="1" noThreeD="1"/>
</file>

<file path=xl/ctrlProps/ctrlProp21.xml><?xml version="1.0" encoding="utf-8"?>
<formControlPr xmlns="http://schemas.microsoft.com/office/spreadsheetml/2009/9/main" objectType="CheckBox" fmlaLink="$X$31" lockText="1" noThreeD="1"/>
</file>

<file path=xl/ctrlProps/ctrlProp22.xml><?xml version="1.0" encoding="utf-8"?>
<formControlPr xmlns="http://schemas.microsoft.com/office/spreadsheetml/2009/9/main" objectType="CheckBox" fmlaLink="$V$32" lockText="1" noThreeD="1"/>
</file>

<file path=xl/ctrlProps/ctrlProp23.xml><?xml version="1.0" encoding="utf-8"?>
<formControlPr xmlns="http://schemas.microsoft.com/office/spreadsheetml/2009/9/main" objectType="CheckBox" fmlaLink="$W$32" lockText="1" noThreeD="1"/>
</file>

<file path=xl/ctrlProps/ctrlProp24.xml><?xml version="1.0" encoding="utf-8"?>
<formControlPr xmlns="http://schemas.microsoft.com/office/spreadsheetml/2009/9/main" objectType="CheckBox" fmlaLink="$X$32" lockText="1" noThreeD="1"/>
</file>

<file path=xl/ctrlProps/ctrlProp25.xml><?xml version="1.0" encoding="utf-8"?>
<formControlPr xmlns="http://schemas.microsoft.com/office/spreadsheetml/2009/9/main" objectType="CheckBox" fmlaLink="$V$35" lockText="1" noThreeD="1"/>
</file>

<file path=xl/ctrlProps/ctrlProp26.xml><?xml version="1.0" encoding="utf-8"?>
<formControlPr xmlns="http://schemas.microsoft.com/office/spreadsheetml/2009/9/main" objectType="CheckBox" fmlaLink="$W$35" lockText="1" noThreeD="1"/>
</file>

<file path=xl/ctrlProps/ctrlProp27.xml><?xml version="1.0" encoding="utf-8"?>
<formControlPr xmlns="http://schemas.microsoft.com/office/spreadsheetml/2009/9/main" objectType="CheckBox" fmlaLink="$X$35" lockText="1" noThreeD="1"/>
</file>

<file path=xl/ctrlProps/ctrlProp28.xml><?xml version="1.0" encoding="utf-8"?>
<formControlPr xmlns="http://schemas.microsoft.com/office/spreadsheetml/2009/9/main" objectType="CheckBox" fmlaLink="$V$36" lockText="1" noThreeD="1"/>
</file>

<file path=xl/ctrlProps/ctrlProp29.xml><?xml version="1.0" encoding="utf-8"?>
<formControlPr xmlns="http://schemas.microsoft.com/office/spreadsheetml/2009/9/main" objectType="CheckBox" fmlaLink="$W$36" lockText="1" noThreeD="1"/>
</file>

<file path=xl/ctrlProps/ctrlProp3.xml><?xml version="1.0" encoding="utf-8"?>
<formControlPr xmlns="http://schemas.microsoft.com/office/spreadsheetml/2009/9/main" objectType="CheckBox" fmlaLink="$X$18" lockText="1" noThreeD="1"/>
</file>

<file path=xl/ctrlProps/ctrlProp30.xml><?xml version="1.0" encoding="utf-8"?>
<formControlPr xmlns="http://schemas.microsoft.com/office/spreadsheetml/2009/9/main" objectType="CheckBox" fmlaLink="$X$36" lockText="1" noThreeD="1"/>
</file>

<file path=xl/ctrlProps/ctrlProp31.xml><?xml version="1.0" encoding="utf-8"?>
<formControlPr xmlns="http://schemas.microsoft.com/office/spreadsheetml/2009/9/main" objectType="CheckBox" fmlaLink="$R$7" lockText="1" noThreeD="1"/>
</file>

<file path=xl/ctrlProps/ctrlProp32.xml><?xml version="1.0" encoding="utf-8"?>
<formControlPr xmlns="http://schemas.microsoft.com/office/spreadsheetml/2009/9/main" objectType="CheckBox" fmlaLink="$S$7" lockText="1" noThreeD="1"/>
</file>

<file path=xl/ctrlProps/ctrlProp33.xml><?xml version="1.0" encoding="utf-8"?>
<formControlPr xmlns="http://schemas.microsoft.com/office/spreadsheetml/2009/9/main" objectType="CheckBox" fmlaLink="$T$7" lockText="1" noThreeD="1"/>
</file>

<file path=xl/ctrlProps/ctrlProp34.xml><?xml version="1.0" encoding="utf-8"?>
<formControlPr xmlns="http://schemas.microsoft.com/office/spreadsheetml/2009/9/main" objectType="CheckBox" fmlaLink="$V$12" noThreeD="1"/>
</file>

<file path=xl/ctrlProps/ctrlProp35.xml><?xml version="1.0" encoding="utf-8"?>
<formControlPr xmlns="http://schemas.microsoft.com/office/spreadsheetml/2009/9/main" objectType="CheckBox" fmlaLink="$W$12" noThreeD="1"/>
</file>

<file path=xl/ctrlProps/ctrlProp36.xml><?xml version="1.0" encoding="utf-8"?>
<formControlPr xmlns="http://schemas.microsoft.com/office/spreadsheetml/2009/9/main" objectType="CheckBox" fmlaLink="$X$12" noThreeD="1"/>
</file>

<file path=xl/ctrlProps/ctrlProp4.xml><?xml version="1.0" encoding="utf-8"?>
<formControlPr xmlns="http://schemas.microsoft.com/office/spreadsheetml/2009/9/main" objectType="CheckBox" fmlaLink="$V$15" lockText="1" noThreeD="1"/>
</file>

<file path=xl/ctrlProps/ctrlProp5.xml><?xml version="1.0" encoding="utf-8"?>
<formControlPr xmlns="http://schemas.microsoft.com/office/spreadsheetml/2009/9/main" objectType="CheckBox" fmlaLink="$W$15" lockText="1" noThreeD="1"/>
</file>

<file path=xl/ctrlProps/ctrlProp6.xml><?xml version="1.0" encoding="utf-8"?>
<formControlPr xmlns="http://schemas.microsoft.com/office/spreadsheetml/2009/9/main" objectType="CheckBox" fmlaLink="$X$15" lockText="1" noThreeD="1"/>
</file>

<file path=xl/ctrlProps/ctrlProp7.xml><?xml version="1.0" encoding="utf-8"?>
<formControlPr xmlns="http://schemas.microsoft.com/office/spreadsheetml/2009/9/main" objectType="CheckBox" fmlaLink="$V$23" lockText="1" noThreeD="1"/>
</file>

<file path=xl/ctrlProps/ctrlProp8.xml><?xml version="1.0" encoding="utf-8"?>
<formControlPr xmlns="http://schemas.microsoft.com/office/spreadsheetml/2009/9/main" objectType="CheckBox" fmlaLink="$W$23" lockText="1" noThreeD="1"/>
</file>

<file path=xl/ctrlProps/ctrlProp9.xml><?xml version="1.0" encoding="utf-8"?>
<formControlPr xmlns="http://schemas.microsoft.com/office/spreadsheetml/2009/9/main" objectType="CheckBox" fmlaLink="$X$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16</xdr:row>
          <xdr:rowOff>152400</xdr:rowOff>
        </xdr:from>
        <xdr:to>
          <xdr:col>11</xdr:col>
          <xdr:colOff>314325</xdr:colOff>
          <xdr:row>18</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152400</xdr:rowOff>
        </xdr:from>
        <xdr:to>
          <xdr:col>12</xdr:col>
          <xdr:colOff>304800</xdr:colOff>
          <xdr:row>18</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xdr:row>
          <xdr:rowOff>152400</xdr:rowOff>
        </xdr:from>
        <xdr:to>
          <xdr:col>13</xdr:col>
          <xdr:colOff>314325</xdr:colOff>
          <xdr:row>18</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14</xdr:row>
          <xdr:rowOff>104775</xdr:rowOff>
        </xdr:from>
        <xdr:to>
          <xdr:col>11</xdr:col>
          <xdr:colOff>314325</xdr:colOff>
          <xdr:row>14</xdr:row>
          <xdr:rowOff>323850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104775</xdr:rowOff>
        </xdr:from>
        <xdr:to>
          <xdr:col>12</xdr:col>
          <xdr:colOff>304800</xdr:colOff>
          <xdr:row>14</xdr:row>
          <xdr:rowOff>323850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14</xdr:row>
          <xdr:rowOff>95250</xdr:rowOff>
        </xdr:from>
        <xdr:to>
          <xdr:col>13</xdr:col>
          <xdr:colOff>295275</xdr:colOff>
          <xdr:row>14</xdr:row>
          <xdr:rowOff>314325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152400</xdr:rowOff>
        </xdr:from>
        <xdr:to>
          <xdr:col>11</xdr:col>
          <xdr:colOff>304800</xdr:colOff>
          <xdr:row>23</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152400</xdr:rowOff>
        </xdr:from>
        <xdr:to>
          <xdr:col>12</xdr:col>
          <xdr:colOff>295275</xdr:colOff>
          <xdr:row>23</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xdr:row>
          <xdr:rowOff>152400</xdr:rowOff>
        </xdr:from>
        <xdr:to>
          <xdr:col>13</xdr:col>
          <xdr:colOff>304800</xdr:colOff>
          <xdr:row>23</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152400</xdr:rowOff>
        </xdr:from>
        <xdr:to>
          <xdr:col>11</xdr:col>
          <xdr:colOff>314325</xdr:colOff>
          <xdr:row>23</xdr:row>
          <xdr:rowOff>180975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152400</xdr:rowOff>
        </xdr:from>
        <xdr:to>
          <xdr:col>12</xdr:col>
          <xdr:colOff>304800</xdr:colOff>
          <xdr:row>23</xdr:row>
          <xdr:rowOff>180975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152400</xdr:rowOff>
        </xdr:from>
        <xdr:to>
          <xdr:col>13</xdr:col>
          <xdr:colOff>314325</xdr:colOff>
          <xdr:row>23</xdr:row>
          <xdr:rowOff>180975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23</xdr:row>
          <xdr:rowOff>171450</xdr:rowOff>
        </xdr:from>
        <xdr:to>
          <xdr:col>11</xdr:col>
          <xdr:colOff>247650</xdr:colOff>
          <xdr:row>25</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23</xdr:row>
          <xdr:rowOff>180975</xdr:rowOff>
        </xdr:from>
        <xdr:to>
          <xdr:col>12</xdr:col>
          <xdr:colOff>304800</xdr:colOff>
          <xdr:row>25</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180975</xdr:rowOff>
        </xdr:from>
        <xdr:to>
          <xdr:col>13</xdr:col>
          <xdr:colOff>285750</xdr:colOff>
          <xdr:row>24</xdr:row>
          <xdr:rowOff>171450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24</xdr:row>
          <xdr:rowOff>152400</xdr:rowOff>
        </xdr:from>
        <xdr:to>
          <xdr:col>11</xdr:col>
          <xdr:colOff>314325</xdr:colOff>
          <xdr:row>25</xdr:row>
          <xdr:rowOff>180975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152400</xdr:rowOff>
        </xdr:from>
        <xdr:to>
          <xdr:col>12</xdr:col>
          <xdr:colOff>304800</xdr:colOff>
          <xdr:row>25</xdr:row>
          <xdr:rowOff>180975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152400</xdr:rowOff>
        </xdr:from>
        <xdr:to>
          <xdr:col>13</xdr:col>
          <xdr:colOff>314325</xdr:colOff>
          <xdr:row>25</xdr:row>
          <xdr:rowOff>180975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29</xdr:row>
          <xdr:rowOff>152400</xdr:rowOff>
        </xdr:from>
        <xdr:to>
          <xdr:col>11</xdr:col>
          <xdr:colOff>314325</xdr:colOff>
          <xdr:row>31</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152400</xdr:rowOff>
        </xdr:from>
        <xdr:to>
          <xdr:col>12</xdr:col>
          <xdr:colOff>304800</xdr:colOff>
          <xdr:row>31</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152400</xdr:rowOff>
        </xdr:from>
        <xdr:to>
          <xdr:col>13</xdr:col>
          <xdr:colOff>314325</xdr:colOff>
          <xdr:row>31</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30</xdr:row>
          <xdr:rowOff>152400</xdr:rowOff>
        </xdr:from>
        <xdr:to>
          <xdr:col>11</xdr:col>
          <xdr:colOff>314325</xdr:colOff>
          <xdr:row>31</xdr:row>
          <xdr:rowOff>180975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152400</xdr:rowOff>
        </xdr:from>
        <xdr:to>
          <xdr:col>12</xdr:col>
          <xdr:colOff>304800</xdr:colOff>
          <xdr:row>31</xdr:row>
          <xdr:rowOff>180975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152400</xdr:rowOff>
        </xdr:from>
        <xdr:to>
          <xdr:col>13</xdr:col>
          <xdr:colOff>314325</xdr:colOff>
          <xdr:row>31</xdr:row>
          <xdr:rowOff>180975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152400</xdr:rowOff>
        </xdr:from>
        <xdr:to>
          <xdr:col>11</xdr:col>
          <xdr:colOff>314325</xdr:colOff>
          <xdr:row>35</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33</xdr:row>
          <xdr:rowOff>152400</xdr:rowOff>
        </xdr:from>
        <xdr:to>
          <xdr:col>12</xdr:col>
          <xdr:colOff>304800</xdr:colOff>
          <xdr:row>35</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152400</xdr:rowOff>
        </xdr:from>
        <xdr:to>
          <xdr:col>13</xdr:col>
          <xdr:colOff>314325</xdr:colOff>
          <xdr:row>35</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34</xdr:row>
          <xdr:rowOff>152400</xdr:rowOff>
        </xdr:from>
        <xdr:to>
          <xdr:col>11</xdr:col>
          <xdr:colOff>314325</xdr:colOff>
          <xdr:row>35</xdr:row>
          <xdr:rowOff>180975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152400</xdr:rowOff>
        </xdr:from>
        <xdr:to>
          <xdr:col>12</xdr:col>
          <xdr:colOff>304800</xdr:colOff>
          <xdr:row>35</xdr:row>
          <xdr:rowOff>180975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152400</xdr:rowOff>
        </xdr:from>
        <xdr:to>
          <xdr:col>13</xdr:col>
          <xdr:colOff>314325</xdr:colOff>
          <xdr:row>35</xdr:row>
          <xdr:rowOff>180975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xdr:row>
          <xdr:rowOff>161925</xdr:rowOff>
        </xdr:from>
        <xdr:to>
          <xdr:col>12</xdr:col>
          <xdr:colOff>47625</xdr:colOff>
          <xdr:row>7</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xdr:row>
          <xdr:rowOff>161925</xdr:rowOff>
        </xdr:from>
        <xdr:to>
          <xdr:col>13</xdr:col>
          <xdr:colOff>0</xdr:colOff>
          <xdr:row>7</xdr:row>
          <xdr:rowOff>19050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xdr:row>
          <xdr:rowOff>152400</xdr:rowOff>
        </xdr:from>
        <xdr:to>
          <xdr:col>13</xdr:col>
          <xdr:colOff>419100</xdr:colOff>
          <xdr:row>7</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11</xdr:row>
          <xdr:rowOff>0</xdr:rowOff>
        </xdr:from>
        <xdr:to>
          <xdr:col>11</xdr:col>
          <xdr:colOff>342900</xdr:colOff>
          <xdr:row>11</xdr:row>
          <xdr:rowOff>219075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11</xdr:row>
          <xdr:rowOff>9525</xdr:rowOff>
        </xdr:from>
        <xdr:to>
          <xdr:col>12</xdr:col>
          <xdr:colOff>314325</xdr:colOff>
          <xdr:row>11</xdr:row>
          <xdr:rowOff>228600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95250</xdr:colOff>
          <xdr:row>10</xdr:row>
          <xdr:rowOff>142875</xdr:rowOff>
        </xdr:from>
        <xdr:to>
          <xdr:col>13</xdr:col>
          <xdr:colOff>352425</xdr:colOff>
          <xdr:row>12</xdr:row>
          <xdr:rowOff>38100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84"/>
  <sheetViews>
    <sheetView showGridLines="0" showZeros="0" tabSelected="1" workbookViewId="0">
      <selection activeCell="I18" sqref="I18:K18"/>
    </sheetView>
  </sheetViews>
  <sheetFormatPr defaultRowHeight="13.5"/>
  <cols>
    <col min="1" max="5" width="5.625" customWidth="1"/>
    <col min="6" max="7" width="6.625" customWidth="1"/>
    <col min="8" max="8" width="7.25" customWidth="1"/>
    <col min="9" max="11" width="3.125" customWidth="1"/>
    <col min="12" max="14" width="5.625" customWidth="1"/>
    <col min="15" max="15" width="10.875" customWidth="1"/>
    <col min="16" max="16" width="8.625" customWidth="1"/>
    <col min="17" max="17" width="14.625" hidden="1" customWidth="1"/>
    <col min="18" max="26" width="9" hidden="1" customWidth="1"/>
    <col min="27" max="28" width="9" customWidth="1"/>
  </cols>
  <sheetData>
    <row r="1" spans="1:26" ht="17.25">
      <c r="A1" s="1" t="s">
        <v>0</v>
      </c>
      <c r="B1" s="2"/>
      <c r="C1" s="2"/>
      <c r="D1" s="2"/>
      <c r="E1" s="2"/>
      <c r="F1" s="2"/>
      <c r="G1" s="2"/>
      <c r="H1" s="2"/>
      <c r="I1" s="2"/>
      <c r="J1" s="2"/>
      <c r="K1" s="2"/>
      <c r="L1" s="2"/>
      <c r="M1" s="2"/>
      <c r="N1" s="2"/>
      <c r="O1" s="2"/>
      <c r="P1" s="3"/>
    </row>
    <row r="2" spans="1:26" ht="13.5" customHeight="1">
      <c r="A2" s="4" t="s">
        <v>63</v>
      </c>
      <c r="B2" s="5"/>
      <c r="C2" s="5"/>
      <c r="D2" s="5"/>
      <c r="E2" s="5"/>
      <c r="F2" s="56"/>
      <c r="G2" s="56"/>
      <c r="H2" s="5"/>
      <c r="I2" s="5"/>
      <c r="J2" s="5"/>
      <c r="K2" s="5"/>
      <c r="L2" s="5"/>
      <c r="M2" s="5"/>
      <c r="N2" s="5"/>
      <c r="O2" s="5"/>
      <c r="P2" s="6"/>
    </row>
    <row r="3" spans="1:26" ht="13.5" customHeight="1">
      <c r="A3" s="86">
        <v>201</v>
      </c>
      <c r="B3" s="87"/>
      <c r="C3" s="5" t="s">
        <v>97</v>
      </c>
      <c r="E3" s="5"/>
      <c r="F3" s="56"/>
      <c r="G3" s="56"/>
      <c r="H3" s="5"/>
      <c r="I3" s="5" t="s">
        <v>1</v>
      </c>
      <c r="J3" s="5"/>
      <c r="K3" s="5"/>
      <c r="L3" s="5"/>
      <c r="M3" s="5"/>
      <c r="N3" s="5"/>
      <c r="O3" s="5"/>
      <c r="P3" s="7" t="s">
        <v>2</v>
      </c>
    </row>
    <row r="4" spans="1:26">
      <c r="A4" s="86"/>
      <c r="B4" s="87"/>
      <c r="C4" s="20"/>
      <c r="D4" s="5"/>
      <c r="E4" s="76" t="s">
        <v>88</v>
      </c>
      <c r="F4" s="77" t="s">
        <v>90</v>
      </c>
      <c r="G4" s="77" t="s">
        <v>89</v>
      </c>
      <c r="H4" s="78" t="s">
        <v>83</v>
      </c>
      <c r="I4" s="5"/>
      <c r="J4" s="5"/>
      <c r="K4" s="5"/>
      <c r="L4" s="5"/>
      <c r="M4" s="70" t="s">
        <v>78</v>
      </c>
      <c r="N4" s="71"/>
      <c r="O4" s="72" t="s">
        <v>78</v>
      </c>
      <c r="P4" s="50" t="s">
        <v>79</v>
      </c>
    </row>
    <row r="5" spans="1:26" ht="15" thickBot="1">
      <c r="A5" s="48"/>
      <c r="B5" s="52"/>
      <c r="C5" s="52" t="s">
        <v>91</v>
      </c>
      <c r="D5" s="47"/>
      <c r="E5" s="79"/>
      <c r="F5" s="51"/>
      <c r="G5" s="51"/>
      <c r="H5" s="80"/>
      <c r="I5" s="9"/>
      <c r="J5" s="9"/>
      <c r="K5" s="9" t="s">
        <v>3</v>
      </c>
      <c r="L5" s="47"/>
      <c r="M5" s="73"/>
      <c r="N5" s="74" t="s">
        <v>4</v>
      </c>
      <c r="O5" s="75"/>
      <c r="P5" s="49"/>
    </row>
    <row r="6" spans="1:26">
      <c r="A6" s="53" t="s">
        <v>5</v>
      </c>
      <c r="B6" s="54"/>
      <c r="C6" s="54"/>
      <c r="D6" s="54"/>
      <c r="E6" s="54"/>
      <c r="F6" s="54"/>
      <c r="G6" s="54"/>
      <c r="H6" s="54"/>
      <c r="I6" s="137" t="s">
        <v>6</v>
      </c>
      <c r="J6" s="137"/>
      <c r="K6" s="137"/>
      <c r="L6" s="55"/>
      <c r="M6" s="68" t="s">
        <v>7</v>
      </c>
      <c r="N6" s="69"/>
      <c r="O6" s="5"/>
      <c r="P6" s="3"/>
    </row>
    <row r="7" spans="1:26" ht="14.25" thickBot="1">
      <c r="A7" s="8"/>
      <c r="B7" s="47"/>
      <c r="C7" s="47"/>
      <c r="D7" s="47"/>
      <c r="E7" s="47"/>
      <c r="F7" s="47"/>
      <c r="G7" s="47"/>
      <c r="H7" s="47"/>
      <c r="I7" s="138"/>
      <c r="J7" s="138"/>
      <c r="K7" s="138"/>
      <c r="L7" s="9"/>
      <c r="M7" s="9"/>
      <c r="N7" s="9"/>
      <c r="O7" s="9"/>
      <c r="P7" s="10"/>
      <c r="R7" s="33" t="b">
        <v>0</v>
      </c>
      <c r="S7" s="33" t="b">
        <v>0</v>
      </c>
      <c r="T7" s="33" t="b">
        <v>0</v>
      </c>
      <c r="U7" s="33">
        <f>SUM(R7:T7)</f>
        <v>0</v>
      </c>
      <c r="V7" s="32" t="b">
        <v>0</v>
      </c>
      <c r="W7" s="32" t="b">
        <v>0</v>
      </c>
      <c r="X7" s="32" t="b">
        <v>0</v>
      </c>
    </row>
    <row r="8" spans="1:26" ht="9.75" customHeight="1" thickBot="1">
      <c r="A8" s="4"/>
      <c r="B8" s="5"/>
      <c r="C8" s="5"/>
      <c r="D8" s="5"/>
      <c r="E8" s="5"/>
      <c r="F8" s="5"/>
      <c r="G8" s="5"/>
      <c r="H8" s="5"/>
      <c r="I8" s="5"/>
      <c r="J8" s="5"/>
      <c r="K8" s="5"/>
      <c r="L8" s="5"/>
      <c r="M8" s="5"/>
      <c r="N8" s="5"/>
      <c r="O8" s="5"/>
      <c r="P8" s="6"/>
    </row>
    <row r="9" spans="1:26" ht="14.25" hidden="1" thickBot="1">
      <c r="A9" s="83" t="s">
        <v>100</v>
      </c>
      <c r="B9" s="5"/>
      <c r="C9" s="5"/>
      <c r="D9" s="5"/>
      <c r="E9" s="5"/>
      <c r="F9" s="5"/>
      <c r="G9" s="5"/>
      <c r="H9" s="5"/>
      <c r="I9" s="5"/>
      <c r="J9" s="5"/>
      <c r="K9" s="5"/>
      <c r="L9" s="5"/>
      <c r="M9" s="5"/>
      <c r="N9" s="5"/>
      <c r="O9" s="5"/>
      <c r="P9" s="6"/>
    </row>
    <row r="10" spans="1:26">
      <c r="A10" s="109" t="s">
        <v>8</v>
      </c>
      <c r="B10" s="110"/>
      <c r="C10" s="110"/>
      <c r="D10" s="110"/>
      <c r="E10" s="110"/>
      <c r="F10" s="111"/>
      <c r="G10" s="145" t="s">
        <v>9</v>
      </c>
      <c r="H10" s="57" t="s">
        <v>10</v>
      </c>
      <c r="I10" s="147" t="s">
        <v>11</v>
      </c>
      <c r="J10" s="148"/>
      <c r="K10" s="149"/>
      <c r="L10" s="151" t="s">
        <v>12</v>
      </c>
      <c r="M10" s="148"/>
      <c r="N10" s="152"/>
      <c r="O10" s="110" t="s">
        <v>13</v>
      </c>
      <c r="P10" s="155"/>
    </row>
    <row r="11" spans="1:26">
      <c r="A11" s="112"/>
      <c r="B11" s="113"/>
      <c r="C11" s="113"/>
      <c r="D11" s="113"/>
      <c r="E11" s="113"/>
      <c r="F11" s="114"/>
      <c r="G11" s="146"/>
      <c r="H11" s="58" t="s">
        <v>14</v>
      </c>
      <c r="I11" s="150"/>
      <c r="J11" s="113"/>
      <c r="K11" s="114"/>
      <c r="L11" s="153"/>
      <c r="M11" s="113"/>
      <c r="N11" s="154"/>
      <c r="O11" s="113"/>
      <c r="P11" s="156"/>
      <c r="R11" s="32"/>
      <c r="S11" s="32"/>
      <c r="T11" s="32"/>
      <c r="U11" s="33" t="s">
        <v>15</v>
      </c>
      <c r="V11" s="32"/>
      <c r="W11" s="32"/>
      <c r="X11" s="32"/>
    </row>
    <row r="12" spans="1:26" ht="18.75" customHeight="1">
      <c r="A12" s="115"/>
      <c r="B12" s="116"/>
      <c r="C12" s="116"/>
      <c r="D12" s="116"/>
      <c r="E12" s="116"/>
      <c r="F12" s="116"/>
      <c r="G12" s="84"/>
      <c r="H12" s="85"/>
      <c r="I12" s="116"/>
      <c r="J12" s="116"/>
      <c r="K12" s="116"/>
      <c r="L12" s="13" t="s">
        <v>98</v>
      </c>
      <c r="M12" s="13" t="s">
        <v>101</v>
      </c>
      <c r="N12" s="13" t="s">
        <v>99</v>
      </c>
      <c r="O12" s="128" t="str">
        <f>IF(I12="","",H12*I12*U12)</f>
        <v/>
      </c>
      <c r="P12" s="129"/>
      <c r="Q12" s="81" t="str">
        <f>"コンセント"&amp;$I$12</f>
        <v>コンセント</v>
      </c>
      <c r="R12" s="33" t="b">
        <f>IF(V12,1)</f>
        <v>0</v>
      </c>
      <c r="S12" s="33" t="b">
        <f>IF(W12,1)</f>
        <v>0</v>
      </c>
      <c r="T12" s="33" t="b">
        <f>IF(X12,1)</f>
        <v>0</v>
      </c>
      <c r="U12" s="33">
        <f>SUM(R12:T12)</f>
        <v>0</v>
      </c>
      <c r="V12" s="32" t="b">
        <v>0</v>
      </c>
      <c r="W12" s="32" t="b">
        <v>0</v>
      </c>
      <c r="X12" s="32" t="b">
        <v>0</v>
      </c>
      <c r="Z12" s="81" t="str">
        <f>"コンセント"&amp;$I$12</f>
        <v>コンセント</v>
      </c>
    </row>
    <row r="13" spans="1:26" ht="9.75" customHeight="1">
      <c r="A13" s="4"/>
      <c r="B13" s="5"/>
      <c r="C13" s="5"/>
      <c r="D13" s="5"/>
      <c r="E13" s="5"/>
      <c r="F13" s="5"/>
      <c r="G13" s="14"/>
      <c r="H13" s="5"/>
      <c r="I13" s="5"/>
      <c r="J13" s="5"/>
      <c r="K13" s="5"/>
      <c r="L13" s="5"/>
      <c r="M13" s="5"/>
      <c r="N13" s="5"/>
      <c r="O13" s="14"/>
      <c r="P13" s="6"/>
      <c r="R13" s="33"/>
      <c r="S13" s="33"/>
      <c r="T13" s="33"/>
      <c r="U13" s="32"/>
      <c r="V13" s="32"/>
      <c r="W13" s="32"/>
      <c r="X13" s="32"/>
    </row>
    <row r="14" spans="1:26" ht="14.25" thickBot="1">
      <c r="A14" s="4" t="s">
        <v>20</v>
      </c>
      <c r="B14" s="5"/>
      <c r="C14" s="5"/>
      <c r="D14" s="5"/>
      <c r="E14" s="5"/>
      <c r="F14" s="5"/>
      <c r="G14" s="14"/>
      <c r="H14" s="5"/>
      <c r="I14" s="5"/>
      <c r="J14" s="5"/>
      <c r="K14" s="5"/>
      <c r="L14" s="5"/>
      <c r="M14" s="5"/>
      <c r="N14" s="5"/>
      <c r="O14" s="14"/>
      <c r="P14" s="15"/>
      <c r="R14" s="33"/>
      <c r="S14" s="33"/>
      <c r="T14" s="33"/>
      <c r="U14" s="33" t="s">
        <v>15</v>
      </c>
      <c r="V14" s="32"/>
      <c r="W14" s="32"/>
      <c r="X14" s="32"/>
    </row>
    <row r="15" spans="1:26" ht="30" customHeight="1" thickBot="1">
      <c r="A15" s="16" t="s">
        <v>21</v>
      </c>
      <c r="B15" s="142" t="s">
        <v>22</v>
      </c>
      <c r="C15" s="143"/>
      <c r="D15" s="143"/>
      <c r="E15" s="143"/>
      <c r="F15" s="144"/>
      <c r="G15" s="12" t="s">
        <v>23</v>
      </c>
      <c r="H15" s="59">
        <v>450</v>
      </c>
      <c r="I15" s="139"/>
      <c r="J15" s="140"/>
      <c r="K15" s="141"/>
      <c r="L15" s="62" t="s">
        <v>24</v>
      </c>
      <c r="M15" s="62" t="s">
        <v>18</v>
      </c>
      <c r="N15" s="63" t="s">
        <v>69</v>
      </c>
      <c r="O15" s="128" t="str">
        <f>IF(I15="","",H15*I15*U15)</f>
        <v/>
      </c>
      <c r="P15" s="129"/>
      <c r="Q15" s="81" t="str">
        <f>"アンプ"&amp;$I$15</f>
        <v>アンプ</v>
      </c>
      <c r="R15" s="33" t="b">
        <f>IF(V15,1)</f>
        <v>0</v>
      </c>
      <c r="S15" s="33" t="b">
        <f t="shared" ref="S15:T15" si="0">IF(W15,1)</f>
        <v>0</v>
      </c>
      <c r="T15" s="33" t="b">
        <f t="shared" si="0"/>
        <v>0</v>
      </c>
      <c r="U15" s="33">
        <f>SUM(R15:T15)</f>
        <v>0</v>
      </c>
      <c r="V15" s="32" t="b">
        <v>0</v>
      </c>
      <c r="W15" s="32" t="b">
        <v>0</v>
      </c>
      <c r="X15" s="32" t="b">
        <v>0</v>
      </c>
      <c r="Z15" s="81" t="str">
        <f>"アンプ"&amp;$I$15</f>
        <v>アンプ</v>
      </c>
    </row>
    <row r="16" spans="1:26" ht="10.15" customHeight="1">
      <c r="A16" s="17"/>
      <c r="B16" s="18"/>
      <c r="C16" s="18"/>
      <c r="D16" s="18"/>
      <c r="E16" s="18"/>
      <c r="F16" s="18"/>
      <c r="G16" s="14"/>
      <c r="H16" s="19"/>
      <c r="I16" s="14"/>
      <c r="J16" s="14"/>
      <c r="K16" s="14"/>
      <c r="L16" s="20"/>
      <c r="M16" s="20"/>
      <c r="N16" s="20"/>
      <c r="O16" s="21"/>
      <c r="P16" s="22"/>
      <c r="R16" s="33"/>
      <c r="S16" s="33"/>
      <c r="T16" s="33"/>
      <c r="U16" s="33"/>
      <c r="V16" s="32"/>
      <c r="W16" s="32"/>
      <c r="X16" s="32"/>
    </row>
    <row r="17" spans="1:26" ht="14.25" thickBot="1">
      <c r="A17" s="4" t="s">
        <v>26</v>
      </c>
      <c r="B17" s="5"/>
      <c r="C17" s="5"/>
      <c r="D17" s="5"/>
      <c r="E17" s="5"/>
      <c r="F17" s="5"/>
      <c r="G17" s="14"/>
      <c r="H17" s="5"/>
      <c r="I17" s="5"/>
      <c r="J17" s="5"/>
      <c r="K17" s="5"/>
      <c r="L17" s="5"/>
      <c r="M17" s="5"/>
      <c r="N17" s="5"/>
      <c r="O17" s="14"/>
      <c r="P17" s="15"/>
      <c r="R17" s="33"/>
      <c r="S17" s="33"/>
      <c r="T17" s="33"/>
      <c r="U17" s="33"/>
      <c r="V17" s="32"/>
      <c r="W17" s="32"/>
      <c r="X17" s="32"/>
    </row>
    <row r="18" spans="1:26" ht="14.25" thickBot="1">
      <c r="A18" s="16" t="s">
        <v>27</v>
      </c>
      <c r="B18" s="23" t="s">
        <v>29</v>
      </c>
      <c r="C18" s="11"/>
      <c r="D18" s="11"/>
      <c r="E18" s="11"/>
      <c r="F18" s="24"/>
      <c r="G18" s="12" t="s">
        <v>28</v>
      </c>
      <c r="H18" s="59">
        <v>330</v>
      </c>
      <c r="I18" s="139"/>
      <c r="J18" s="140"/>
      <c r="K18" s="141"/>
      <c r="L18" s="62" t="s">
        <v>24</v>
      </c>
      <c r="M18" s="62" t="s">
        <v>18</v>
      </c>
      <c r="N18" s="63" t="s">
        <v>25</v>
      </c>
      <c r="O18" s="128" t="str">
        <f>IF(I18="","",H18*I18*U18)</f>
        <v/>
      </c>
      <c r="P18" s="129"/>
      <c r="Q18" s="81" t="str">
        <f>"ダイナ"&amp;$I$18</f>
        <v>ダイナ</v>
      </c>
      <c r="R18" s="33" t="b">
        <f t="shared" ref="R18:T18" si="1">IF(V18,1)</f>
        <v>0</v>
      </c>
      <c r="S18" s="33" t="b">
        <f t="shared" si="1"/>
        <v>0</v>
      </c>
      <c r="T18" s="33" t="b">
        <f t="shared" si="1"/>
        <v>0</v>
      </c>
      <c r="U18" s="33">
        <f>SUM(R18:T18)</f>
        <v>0</v>
      </c>
      <c r="V18" s="32" t="b">
        <v>0</v>
      </c>
      <c r="W18" s="32" t="b">
        <v>0</v>
      </c>
      <c r="X18" s="32" t="b">
        <v>0</v>
      </c>
      <c r="Z18" s="81" t="str">
        <f>"ダイナ"&amp;$I$18</f>
        <v>ダイナ</v>
      </c>
    </row>
    <row r="19" spans="1:26">
      <c r="A19" s="25" t="s">
        <v>64</v>
      </c>
      <c r="B19" s="5"/>
      <c r="C19" s="5"/>
      <c r="D19" s="5"/>
      <c r="E19" s="5"/>
      <c r="F19" s="5"/>
      <c r="G19" s="5"/>
      <c r="H19" s="5"/>
      <c r="I19" s="5"/>
      <c r="J19" s="5"/>
      <c r="K19" s="5"/>
      <c r="L19" s="5"/>
      <c r="M19" s="5"/>
      <c r="N19" s="5"/>
      <c r="O19" s="5"/>
      <c r="P19" s="6"/>
      <c r="R19" s="33"/>
      <c r="S19" s="33"/>
      <c r="T19" s="33"/>
      <c r="U19" s="33"/>
      <c r="V19" s="32"/>
      <c r="W19" s="32"/>
      <c r="X19" s="32"/>
    </row>
    <row r="20" spans="1:26">
      <c r="A20" s="25"/>
      <c r="B20" s="5"/>
      <c r="C20" s="5"/>
      <c r="D20" s="5"/>
      <c r="E20" s="5"/>
      <c r="F20" s="5"/>
      <c r="G20" s="5"/>
      <c r="H20" s="5"/>
      <c r="I20" s="5"/>
      <c r="J20" s="5"/>
      <c r="K20" s="5"/>
      <c r="L20" s="5"/>
      <c r="M20" s="5"/>
      <c r="N20" s="5"/>
      <c r="O20" s="5"/>
      <c r="P20" s="6"/>
      <c r="R20" s="33"/>
      <c r="S20" s="33"/>
      <c r="T20" s="33"/>
      <c r="U20" s="33"/>
      <c r="V20" s="32"/>
      <c r="W20" s="32"/>
      <c r="X20" s="32"/>
    </row>
    <row r="21" spans="1:26" ht="10.15" customHeight="1">
      <c r="A21" s="4"/>
      <c r="B21" s="5"/>
      <c r="C21" s="5"/>
      <c r="D21" s="5"/>
      <c r="E21" s="5"/>
      <c r="F21" s="5"/>
      <c r="G21" s="5"/>
      <c r="H21" s="5"/>
      <c r="I21" s="5"/>
      <c r="J21" s="5"/>
      <c r="K21" s="5"/>
      <c r="L21" s="5"/>
      <c r="M21" s="5"/>
      <c r="N21" s="5"/>
      <c r="O21" s="5"/>
      <c r="P21" s="6"/>
      <c r="R21" s="33"/>
      <c r="S21" s="33"/>
      <c r="T21" s="33"/>
      <c r="U21" s="32"/>
      <c r="V21" s="32"/>
      <c r="W21" s="32"/>
      <c r="X21" s="32"/>
    </row>
    <row r="22" spans="1:26" ht="14.25" thickBot="1">
      <c r="A22" s="4" t="s">
        <v>30</v>
      </c>
      <c r="B22" s="5"/>
      <c r="C22" s="5"/>
      <c r="D22" s="5"/>
      <c r="E22" s="5"/>
      <c r="F22" s="5"/>
      <c r="G22" s="5"/>
      <c r="H22" s="5"/>
      <c r="I22" s="5"/>
      <c r="J22" s="5"/>
      <c r="K22" s="5"/>
      <c r="L22" s="5"/>
      <c r="M22" s="5"/>
      <c r="N22" s="5"/>
      <c r="O22" s="5"/>
      <c r="P22" s="6"/>
      <c r="R22" s="33"/>
      <c r="S22" s="33"/>
      <c r="T22" s="33"/>
      <c r="U22" s="32"/>
      <c r="V22" s="32"/>
      <c r="W22" s="32"/>
      <c r="X22" s="32"/>
    </row>
    <row r="23" spans="1:26" ht="15" customHeight="1">
      <c r="A23" s="16" t="s">
        <v>27</v>
      </c>
      <c r="B23" s="91" t="s">
        <v>31</v>
      </c>
      <c r="C23" s="92"/>
      <c r="D23" s="92"/>
      <c r="E23" s="92"/>
      <c r="F23" s="93"/>
      <c r="G23" s="12" t="s">
        <v>23</v>
      </c>
      <c r="H23" s="59">
        <v>560</v>
      </c>
      <c r="I23" s="133"/>
      <c r="J23" s="134"/>
      <c r="K23" s="135"/>
      <c r="L23" s="64" t="s">
        <v>32</v>
      </c>
      <c r="M23" s="64" t="s">
        <v>33</v>
      </c>
      <c r="N23" s="65" t="s">
        <v>34</v>
      </c>
      <c r="O23" s="128" t="str">
        <f t="shared" ref="O23:O26" si="2">IF(I23="","",H23*I23*U23)</f>
        <v/>
      </c>
      <c r="P23" s="129"/>
      <c r="Q23" s="81" t="str">
        <f>"VP,SC"&amp;$I$23</f>
        <v>VP,SC</v>
      </c>
      <c r="R23" s="33" t="b">
        <f t="shared" ref="R23:T26" si="3">IF(V23,1)</f>
        <v>0</v>
      </c>
      <c r="S23" s="33" t="b">
        <f t="shared" si="3"/>
        <v>0</v>
      </c>
      <c r="T23" s="33" t="b">
        <f t="shared" si="3"/>
        <v>0</v>
      </c>
      <c r="U23" s="33">
        <f t="shared" ref="U23:U26" si="4">SUM(R23:T23)</f>
        <v>0</v>
      </c>
      <c r="V23" s="32" t="b">
        <v>0</v>
      </c>
      <c r="W23" s="32" t="b">
        <v>0</v>
      </c>
      <c r="X23" s="32" t="b">
        <v>0</v>
      </c>
      <c r="Z23" s="81" t="str">
        <f>"VP,SC"&amp;$I$23</f>
        <v>VP,SC</v>
      </c>
    </row>
    <row r="24" spans="1:26" ht="15" customHeight="1">
      <c r="A24" s="16" t="s">
        <v>27</v>
      </c>
      <c r="B24" s="91" t="s">
        <v>35</v>
      </c>
      <c r="C24" s="92"/>
      <c r="D24" s="92"/>
      <c r="E24" s="92"/>
      <c r="F24" s="93"/>
      <c r="G24" s="12" t="s">
        <v>16</v>
      </c>
      <c r="H24" s="59">
        <v>450</v>
      </c>
      <c r="I24" s="125"/>
      <c r="J24" s="126"/>
      <c r="K24" s="127"/>
      <c r="L24" s="13" t="s">
        <v>17</v>
      </c>
      <c r="M24" s="13" t="s">
        <v>18</v>
      </c>
      <c r="N24" s="66" t="s">
        <v>73</v>
      </c>
      <c r="O24" s="128" t="str">
        <f t="shared" si="2"/>
        <v/>
      </c>
      <c r="P24" s="129"/>
      <c r="Q24" s="81" t="str">
        <f>"ビデオ"&amp;$I$24</f>
        <v>ビデオ</v>
      </c>
      <c r="R24" s="33" t="b">
        <f t="shared" si="3"/>
        <v>0</v>
      </c>
      <c r="S24" s="33" t="b">
        <f t="shared" si="3"/>
        <v>0</v>
      </c>
      <c r="T24" s="33" t="b">
        <f t="shared" si="3"/>
        <v>0</v>
      </c>
      <c r="U24" s="33">
        <f t="shared" si="4"/>
        <v>0</v>
      </c>
      <c r="V24" s="32" t="b">
        <v>0</v>
      </c>
      <c r="W24" s="32" t="b">
        <v>0</v>
      </c>
      <c r="X24" s="32" t="b">
        <v>0</v>
      </c>
      <c r="Z24" s="81" t="str">
        <f>"ビデオ"&amp;$I$24</f>
        <v>ビデオ</v>
      </c>
    </row>
    <row r="25" spans="1:26" ht="15" customHeight="1">
      <c r="A25" s="16" t="s">
        <v>27</v>
      </c>
      <c r="B25" s="91" t="s">
        <v>36</v>
      </c>
      <c r="C25" s="92"/>
      <c r="D25" s="92"/>
      <c r="E25" s="92"/>
      <c r="F25" s="93"/>
      <c r="G25" s="12" t="s">
        <v>16</v>
      </c>
      <c r="H25" s="59">
        <v>220</v>
      </c>
      <c r="I25" s="125"/>
      <c r="J25" s="126"/>
      <c r="K25" s="127"/>
      <c r="L25" s="13" t="s">
        <v>70</v>
      </c>
      <c r="M25" s="13" t="s">
        <v>72</v>
      </c>
      <c r="N25" s="66" t="s">
        <v>74</v>
      </c>
      <c r="O25" s="128" t="str">
        <f t="shared" si="2"/>
        <v/>
      </c>
      <c r="P25" s="129"/>
      <c r="Q25" s="81" t="str">
        <f>"書画"&amp;$I$25</f>
        <v>書画</v>
      </c>
      <c r="R25" s="33" t="b">
        <f t="shared" si="3"/>
        <v>0</v>
      </c>
      <c r="S25" s="33" t="b">
        <f t="shared" si="3"/>
        <v>0</v>
      </c>
      <c r="T25" s="33" t="b">
        <f t="shared" si="3"/>
        <v>0</v>
      </c>
      <c r="U25" s="33">
        <f t="shared" si="4"/>
        <v>0</v>
      </c>
      <c r="V25" s="32" t="b">
        <v>0</v>
      </c>
      <c r="W25" s="32" t="b">
        <v>0</v>
      </c>
      <c r="X25" s="32" t="b">
        <v>0</v>
      </c>
      <c r="Z25" s="81" t="str">
        <f>"書画"&amp;$I$25</f>
        <v>書画</v>
      </c>
    </row>
    <row r="26" spans="1:26" ht="15" customHeight="1" thickBot="1">
      <c r="A26" s="16" t="s">
        <v>37</v>
      </c>
      <c r="B26" s="91" t="s">
        <v>38</v>
      </c>
      <c r="C26" s="92"/>
      <c r="D26" s="92"/>
      <c r="E26" s="92"/>
      <c r="F26" s="93"/>
      <c r="G26" s="12" t="s">
        <v>16</v>
      </c>
      <c r="H26" s="59">
        <v>120</v>
      </c>
      <c r="I26" s="130"/>
      <c r="J26" s="131"/>
      <c r="K26" s="132"/>
      <c r="L26" s="60" t="s">
        <v>71</v>
      </c>
      <c r="M26" s="60" t="s">
        <v>18</v>
      </c>
      <c r="N26" s="61" t="s">
        <v>19</v>
      </c>
      <c r="O26" s="128" t="str">
        <f t="shared" si="2"/>
        <v/>
      </c>
      <c r="P26" s="129"/>
      <c r="Q26" s="81" t="str">
        <f>"SC"&amp;$I$26</f>
        <v>SC</v>
      </c>
      <c r="R26" s="33" t="b">
        <f t="shared" si="3"/>
        <v>0</v>
      </c>
      <c r="S26" s="33" t="b">
        <f t="shared" si="3"/>
        <v>0</v>
      </c>
      <c r="T26" s="33" t="b">
        <f t="shared" si="3"/>
        <v>0</v>
      </c>
      <c r="U26" s="33">
        <f t="shared" si="4"/>
        <v>0</v>
      </c>
      <c r="V26" s="32" t="b">
        <v>0</v>
      </c>
      <c r="W26" s="32" t="b">
        <v>0</v>
      </c>
      <c r="X26" s="32" t="b">
        <v>0</v>
      </c>
      <c r="Z26" s="81" t="str">
        <f>"SC"&amp;$I$26</f>
        <v>SC</v>
      </c>
    </row>
    <row r="27" spans="1:26" ht="10.15" customHeight="1">
      <c r="A27" s="4"/>
      <c r="B27" s="5"/>
      <c r="C27" s="5"/>
      <c r="D27" s="5"/>
      <c r="E27" s="5"/>
      <c r="F27" s="5"/>
      <c r="G27" s="5"/>
      <c r="H27" s="5"/>
      <c r="I27" s="5"/>
      <c r="J27" s="5"/>
      <c r="K27" s="5"/>
      <c r="L27" s="5"/>
      <c r="M27" s="5"/>
      <c r="N27" s="5"/>
      <c r="O27" s="5"/>
      <c r="P27" s="6"/>
      <c r="R27" s="33"/>
      <c r="S27" s="33"/>
      <c r="T27" s="33"/>
      <c r="U27" s="32"/>
      <c r="V27" s="32"/>
      <c r="W27" s="32"/>
      <c r="X27" s="32"/>
    </row>
    <row r="28" spans="1:26">
      <c r="A28" s="4" t="s">
        <v>39</v>
      </c>
      <c r="B28" s="5"/>
      <c r="C28" s="5"/>
      <c r="D28" s="5"/>
      <c r="E28" s="5"/>
      <c r="F28" s="5"/>
      <c r="G28" s="5"/>
      <c r="H28" s="5"/>
      <c r="I28" s="5"/>
      <c r="J28" s="5"/>
      <c r="K28" s="5"/>
      <c r="L28" s="5"/>
      <c r="M28" s="5"/>
      <c r="N28" s="5"/>
      <c r="O28" s="5"/>
      <c r="P28" s="6"/>
      <c r="R28" s="33"/>
      <c r="S28" s="33"/>
      <c r="T28" s="33"/>
      <c r="U28" s="32"/>
      <c r="V28" s="32"/>
      <c r="W28" s="32"/>
      <c r="X28" s="32"/>
    </row>
    <row r="29" spans="1:26">
      <c r="A29" s="4" t="s">
        <v>40</v>
      </c>
      <c r="B29" s="5"/>
      <c r="C29" s="5"/>
      <c r="D29" s="5"/>
      <c r="E29" s="5"/>
      <c r="F29" s="5"/>
      <c r="G29" s="5"/>
      <c r="H29" s="5"/>
      <c r="I29" s="5"/>
      <c r="J29" s="5"/>
      <c r="K29" s="5"/>
      <c r="L29" s="5"/>
      <c r="M29" s="5"/>
      <c r="N29" s="5"/>
      <c r="O29" s="5"/>
      <c r="P29" s="6"/>
      <c r="R29" s="33"/>
      <c r="S29" s="33"/>
      <c r="T29" s="33"/>
      <c r="U29" s="32"/>
      <c r="V29" s="32"/>
      <c r="W29" s="32"/>
      <c r="X29" s="32"/>
    </row>
    <row r="30" spans="1:26" ht="14.25" thickBot="1">
      <c r="A30" s="4" t="s">
        <v>65</v>
      </c>
      <c r="B30" s="5"/>
      <c r="C30" s="5"/>
      <c r="D30" s="5"/>
      <c r="E30" s="5"/>
      <c r="F30" s="5"/>
      <c r="G30" s="5"/>
      <c r="H30" s="5"/>
      <c r="I30" s="5"/>
      <c r="J30" s="5"/>
      <c r="K30" s="5"/>
      <c r="L30" s="5"/>
      <c r="M30" s="5"/>
      <c r="N30" s="5"/>
      <c r="O30" s="5"/>
      <c r="P30" s="6"/>
      <c r="R30" s="33"/>
      <c r="S30" s="33"/>
      <c r="T30" s="33"/>
      <c r="U30" s="32"/>
      <c r="V30" s="32"/>
      <c r="W30" s="32"/>
      <c r="X30" s="32"/>
    </row>
    <row r="31" spans="1:26" ht="15" customHeight="1">
      <c r="A31" s="16" t="s">
        <v>27</v>
      </c>
      <c r="B31" s="91" t="s">
        <v>41</v>
      </c>
      <c r="C31" s="92"/>
      <c r="D31" s="92"/>
      <c r="E31" s="92"/>
      <c r="F31" s="93"/>
      <c r="G31" s="12" t="s">
        <v>43</v>
      </c>
      <c r="H31" s="59">
        <v>110</v>
      </c>
      <c r="I31" s="122"/>
      <c r="J31" s="123"/>
      <c r="K31" s="136"/>
      <c r="L31" s="64" t="s">
        <v>75</v>
      </c>
      <c r="M31" s="64" t="s">
        <v>76</v>
      </c>
      <c r="N31" s="65" t="s">
        <v>77</v>
      </c>
      <c r="O31" s="128" t="str">
        <f t="shared" ref="O31:O32" si="5">IF(I31="","",H31*I31*U31)</f>
        <v/>
      </c>
      <c r="P31" s="129"/>
      <c r="Q31" s="81" t="str">
        <f>"机"&amp;$I$31</f>
        <v>机</v>
      </c>
      <c r="R31" s="33" t="b">
        <f t="shared" ref="R31:T32" si="6">IF(V31,1)</f>
        <v>0</v>
      </c>
      <c r="S31" s="33" t="b">
        <f t="shared" si="6"/>
        <v>0</v>
      </c>
      <c r="T31" s="33" t="b">
        <f t="shared" si="6"/>
        <v>0</v>
      </c>
      <c r="U31" s="33">
        <f t="shared" ref="U31:U32" si="7">SUM(R31:T31)</f>
        <v>0</v>
      </c>
      <c r="V31" s="32" t="b">
        <v>0</v>
      </c>
      <c r="W31" s="32" t="b">
        <v>0</v>
      </c>
      <c r="X31" s="32" t="b">
        <v>0</v>
      </c>
      <c r="Z31" s="81" t="str">
        <f>"机"&amp;$I$31</f>
        <v>机</v>
      </c>
    </row>
    <row r="32" spans="1:26" ht="15" customHeight="1" thickBot="1">
      <c r="A32" s="16" t="s">
        <v>27</v>
      </c>
      <c r="B32" s="91" t="s">
        <v>42</v>
      </c>
      <c r="C32" s="92"/>
      <c r="D32" s="92"/>
      <c r="E32" s="92"/>
      <c r="F32" s="93"/>
      <c r="G32" s="12" t="s">
        <v>43</v>
      </c>
      <c r="H32" s="59">
        <v>60</v>
      </c>
      <c r="I32" s="94"/>
      <c r="J32" s="95"/>
      <c r="K32" s="96"/>
      <c r="L32" s="60" t="s">
        <v>17</v>
      </c>
      <c r="M32" s="60" t="s">
        <v>18</v>
      </c>
      <c r="N32" s="61" t="s">
        <v>19</v>
      </c>
      <c r="O32" s="128" t="str">
        <f t="shared" si="5"/>
        <v/>
      </c>
      <c r="P32" s="129"/>
      <c r="Q32" s="81" t="str">
        <f>"椅子"&amp;$I$32</f>
        <v>椅子</v>
      </c>
      <c r="R32" s="33" t="b">
        <f t="shared" si="6"/>
        <v>0</v>
      </c>
      <c r="S32" s="33" t="b">
        <f t="shared" si="6"/>
        <v>0</v>
      </c>
      <c r="T32" s="33" t="b">
        <f t="shared" si="6"/>
        <v>0</v>
      </c>
      <c r="U32" s="33">
        <f t="shared" si="7"/>
        <v>0</v>
      </c>
      <c r="V32" s="32" t="b">
        <v>0</v>
      </c>
      <c r="W32" s="32" t="b">
        <v>0</v>
      </c>
      <c r="X32" s="32" t="b">
        <v>0</v>
      </c>
      <c r="Z32" s="81" t="str">
        <f>"椅子"&amp;$I$32</f>
        <v>椅子</v>
      </c>
    </row>
    <row r="33" spans="1:26" ht="10.15" customHeight="1">
      <c r="A33" s="4"/>
      <c r="B33" s="5"/>
      <c r="C33" s="5"/>
      <c r="D33" s="5"/>
      <c r="E33" s="5"/>
      <c r="F33" s="5"/>
      <c r="G33" s="5"/>
      <c r="H33" s="5"/>
      <c r="I33" s="5"/>
      <c r="J33" s="5"/>
      <c r="K33" s="5"/>
      <c r="L33" s="5"/>
      <c r="M33" s="5"/>
      <c r="N33" s="5"/>
      <c r="O33" s="5"/>
      <c r="P33" s="6"/>
      <c r="R33" s="33"/>
      <c r="S33" s="33"/>
      <c r="T33" s="33"/>
      <c r="U33" s="32"/>
      <c r="V33" s="32"/>
      <c r="W33" s="32"/>
      <c r="X33" s="32"/>
    </row>
    <row r="34" spans="1:26" ht="14.25" thickBot="1">
      <c r="A34" s="4" t="s">
        <v>44</v>
      </c>
      <c r="B34" s="5"/>
      <c r="C34" s="5"/>
      <c r="D34" s="5"/>
      <c r="E34" s="5"/>
      <c r="F34" s="5"/>
      <c r="G34" s="5"/>
      <c r="H34" s="5"/>
      <c r="I34" s="5"/>
      <c r="J34" s="5"/>
      <c r="K34" s="5"/>
      <c r="L34" s="5"/>
      <c r="M34" s="5"/>
      <c r="N34" s="5"/>
      <c r="O34" s="5"/>
      <c r="P34" s="6"/>
      <c r="R34" s="33"/>
      <c r="S34" s="33"/>
      <c r="T34" s="33"/>
      <c r="U34" s="32"/>
      <c r="V34" s="32"/>
      <c r="W34" s="32"/>
      <c r="X34" s="32"/>
    </row>
    <row r="35" spans="1:26" ht="15" customHeight="1">
      <c r="A35" s="16" t="s">
        <v>27</v>
      </c>
      <c r="B35" s="91" t="s">
        <v>45</v>
      </c>
      <c r="C35" s="92"/>
      <c r="D35" s="92"/>
      <c r="E35" s="92"/>
      <c r="F35" s="93"/>
      <c r="G35" s="12" t="s">
        <v>46</v>
      </c>
      <c r="H35" s="59">
        <v>110</v>
      </c>
      <c r="I35" s="122"/>
      <c r="J35" s="123"/>
      <c r="K35" s="136"/>
      <c r="L35" s="64" t="s">
        <v>17</v>
      </c>
      <c r="M35" s="64" t="s">
        <v>18</v>
      </c>
      <c r="N35" s="65" t="s">
        <v>19</v>
      </c>
      <c r="O35" s="128" t="str">
        <f t="shared" ref="O35:O36" si="8">IF(I35="","",H35*I35*U35)</f>
        <v/>
      </c>
      <c r="P35" s="129"/>
      <c r="Q35" s="81" t="str">
        <f>"展パネ"&amp;$I$35</f>
        <v>展パネ</v>
      </c>
      <c r="R35" s="33" t="b">
        <f t="shared" ref="R35:T36" si="9">IF(V35,1)</f>
        <v>0</v>
      </c>
      <c r="S35" s="33" t="b">
        <f t="shared" si="9"/>
        <v>0</v>
      </c>
      <c r="T35" s="33" t="b">
        <f t="shared" si="9"/>
        <v>0</v>
      </c>
      <c r="U35" s="33">
        <f t="shared" ref="U35:U36" si="10">SUM(R35:T35)</f>
        <v>0</v>
      </c>
      <c r="V35" s="32" t="b">
        <v>0</v>
      </c>
      <c r="W35" s="32" t="b">
        <v>0</v>
      </c>
      <c r="X35" s="32" t="b">
        <v>0</v>
      </c>
      <c r="Z35" s="81" t="str">
        <f>"展パネ"&amp;$I$35</f>
        <v>展パネ</v>
      </c>
    </row>
    <row r="36" spans="1:26" ht="15" customHeight="1" thickBot="1">
      <c r="A36" s="16" t="s">
        <v>27</v>
      </c>
      <c r="B36" s="91" t="s">
        <v>93</v>
      </c>
      <c r="C36" s="92"/>
      <c r="D36" s="92"/>
      <c r="E36" s="92"/>
      <c r="F36" s="93"/>
      <c r="G36" s="12" t="s">
        <v>47</v>
      </c>
      <c r="H36" s="59">
        <v>320</v>
      </c>
      <c r="I36" s="94"/>
      <c r="J36" s="95"/>
      <c r="K36" s="96"/>
      <c r="L36" s="60" t="s">
        <v>17</v>
      </c>
      <c r="M36" s="60" t="s">
        <v>18</v>
      </c>
      <c r="N36" s="61" t="s">
        <v>19</v>
      </c>
      <c r="O36" s="97" t="str">
        <f t="shared" si="8"/>
        <v/>
      </c>
      <c r="P36" s="98"/>
      <c r="Q36" s="81" t="str">
        <f>"WB"&amp;$I$36</f>
        <v>WB</v>
      </c>
      <c r="R36" s="33" t="b">
        <f t="shared" si="9"/>
        <v>0</v>
      </c>
      <c r="S36" s="33" t="b">
        <f t="shared" si="9"/>
        <v>0</v>
      </c>
      <c r="T36" s="33" t="b">
        <f t="shared" si="9"/>
        <v>0</v>
      </c>
      <c r="U36" s="33">
        <f t="shared" si="10"/>
        <v>0</v>
      </c>
      <c r="V36" s="32" t="b">
        <v>0</v>
      </c>
      <c r="W36" s="32" t="b">
        <v>0</v>
      </c>
      <c r="X36" s="32" t="b">
        <v>0</v>
      </c>
      <c r="Z36" s="81" t="str">
        <f>"WB"&amp;$I$36</f>
        <v>WB</v>
      </c>
    </row>
    <row r="37" spans="1:26">
      <c r="A37" s="4"/>
      <c r="B37" s="5"/>
      <c r="C37" s="5"/>
      <c r="D37" s="5"/>
      <c r="E37" s="5"/>
      <c r="F37" s="5"/>
      <c r="G37" s="5"/>
      <c r="H37" s="5"/>
      <c r="I37" s="5"/>
      <c r="J37" s="5"/>
      <c r="K37" s="5"/>
      <c r="L37" s="5"/>
      <c r="M37" s="5"/>
      <c r="N37" s="99" t="s">
        <v>48</v>
      </c>
      <c r="O37" s="101">
        <f>SUM(O12:P36)</f>
        <v>0</v>
      </c>
      <c r="P37" s="102"/>
      <c r="R37" s="32"/>
      <c r="S37" s="32"/>
      <c r="T37" s="32"/>
      <c r="U37" s="32"/>
      <c r="V37" s="32"/>
      <c r="W37" s="32"/>
      <c r="X37" s="32"/>
    </row>
    <row r="38" spans="1:26" ht="14.25" thickBot="1">
      <c r="A38" s="4"/>
      <c r="B38" s="5"/>
      <c r="C38" s="5"/>
      <c r="D38" s="5"/>
      <c r="E38" s="5"/>
      <c r="F38" s="5"/>
      <c r="G38" s="5"/>
      <c r="H38" s="5"/>
      <c r="I38" s="5"/>
      <c r="J38" s="5"/>
      <c r="K38" s="5"/>
      <c r="L38" s="5"/>
      <c r="M38" s="5"/>
      <c r="N38" s="100"/>
      <c r="O38" s="103"/>
      <c r="P38" s="104"/>
      <c r="R38" s="32"/>
      <c r="S38" s="32"/>
      <c r="T38" s="32"/>
      <c r="U38" s="32"/>
      <c r="V38" s="32"/>
      <c r="W38" s="32"/>
      <c r="X38" s="32"/>
    </row>
    <row r="39" spans="1:26" ht="14.25" thickBot="1">
      <c r="A39" s="4" t="s">
        <v>49</v>
      </c>
      <c r="B39" s="5"/>
      <c r="C39" s="5"/>
      <c r="D39" s="5"/>
      <c r="E39" s="5"/>
      <c r="F39" s="5"/>
      <c r="G39" s="5"/>
      <c r="H39" s="5"/>
      <c r="I39" s="5"/>
      <c r="J39" s="5"/>
      <c r="K39" s="5"/>
      <c r="L39" s="5"/>
      <c r="M39" s="5"/>
      <c r="N39" s="5"/>
      <c r="O39" s="5"/>
      <c r="P39" s="6"/>
      <c r="R39" s="32"/>
      <c r="S39" s="32"/>
      <c r="T39" s="32"/>
      <c r="U39" s="32"/>
      <c r="V39" s="32"/>
      <c r="W39" s="32"/>
      <c r="X39" s="32"/>
    </row>
    <row r="40" spans="1:26" ht="15" customHeight="1" thickTop="1">
      <c r="A40" s="16" t="s">
        <v>27</v>
      </c>
      <c r="B40" s="91" t="s">
        <v>50</v>
      </c>
      <c r="C40" s="92"/>
      <c r="D40" s="92"/>
      <c r="E40" s="92"/>
      <c r="F40" s="93"/>
      <c r="G40" s="12" t="s">
        <v>51</v>
      </c>
      <c r="H40" s="67" t="s">
        <v>52</v>
      </c>
      <c r="I40" s="122"/>
      <c r="J40" s="123"/>
      <c r="K40" s="124"/>
      <c r="L40" s="20"/>
      <c r="M40" s="38" t="s">
        <v>5</v>
      </c>
      <c r="N40" s="39"/>
      <c r="O40" s="105"/>
      <c r="P40" s="106"/>
      <c r="Q40" s="81" t="str">
        <f>"スタンド短"&amp;$I$40</f>
        <v>スタンド短</v>
      </c>
      <c r="R40" s="32"/>
      <c r="S40" s="32"/>
      <c r="T40" s="32"/>
      <c r="U40" s="32"/>
      <c r="V40" s="32"/>
      <c r="W40" s="32"/>
      <c r="X40" s="32"/>
      <c r="Z40" s="81" t="str">
        <f>"スタンド短"&amp;$I$40</f>
        <v>スタンド短</v>
      </c>
    </row>
    <row r="41" spans="1:26" ht="15" customHeight="1">
      <c r="A41" s="16" t="s">
        <v>27</v>
      </c>
      <c r="B41" s="91" t="s">
        <v>53</v>
      </c>
      <c r="C41" s="92"/>
      <c r="D41" s="92"/>
      <c r="E41" s="92"/>
      <c r="F41" s="93"/>
      <c r="G41" s="12" t="s">
        <v>51</v>
      </c>
      <c r="H41" s="67" t="s">
        <v>52</v>
      </c>
      <c r="I41" s="88"/>
      <c r="J41" s="89"/>
      <c r="K41" s="90"/>
      <c r="L41" s="20"/>
      <c r="M41" s="40"/>
      <c r="N41" s="41"/>
      <c r="O41" s="107"/>
      <c r="P41" s="108"/>
      <c r="Q41" s="81" t="str">
        <f>"スタンド長"&amp;$I$41</f>
        <v>スタンド長</v>
      </c>
      <c r="R41" s="32"/>
      <c r="S41" s="32"/>
      <c r="T41" s="32"/>
      <c r="U41" s="32"/>
      <c r="V41" s="32"/>
      <c r="W41" s="32"/>
      <c r="X41" s="32"/>
      <c r="Z41" s="81" t="str">
        <f>"スタンド長"&amp;$I$41</f>
        <v>スタンド長</v>
      </c>
    </row>
    <row r="42" spans="1:26" ht="15" customHeight="1">
      <c r="A42" s="16" t="s">
        <v>27</v>
      </c>
      <c r="B42" s="91" t="s">
        <v>54</v>
      </c>
      <c r="C42" s="92"/>
      <c r="D42" s="92"/>
      <c r="E42" s="92"/>
      <c r="F42" s="93"/>
      <c r="G42" s="12" t="s">
        <v>51</v>
      </c>
      <c r="H42" s="67" t="s">
        <v>52</v>
      </c>
      <c r="I42" s="88"/>
      <c r="J42" s="89"/>
      <c r="K42" s="90"/>
      <c r="L42" s="5"/>
      <c r="M42" s="42"/>
      <c r="N42" s="43"/>
      <c r="O42" s="43"/>
      <c r="P42" s="35"/>
      <c r="Q42" s="81" t="str">
        <f>"延コ"&amp;$I$42</f>
        <v>延コ</v>
      </c>
      <c r="R42" s="32"/>
      <c r="S42" s="32"/>
      <c r="T42" s="32"/>
      <c r="U42" s="32"/>
      <c r="V42" s="32"/>
      <c r="W42" s="32"/>
      <c r="X42" s="32"/>
      <c r="Z42" s="81" t="str">
        <f>"延コ"&amp;$I$42</f>
        <v>延コ</v>
      </c>
    </row>
    <row r="43" spans="1:26" ht="15" customHeight="1">
      <c r="A43" s="16" t="s">
        <v>27</v>
      </c>
      <c r="B43" s="26" t="s">
        <v>92</v>
      </c>
      <c r="C43" s="27"/>
      <c r="D43" s="27"/>
      <c r="E43" s="27"/>
      <c r="F43" s="28"/>
      <c r="G43" s="12" t="s">
        <v>94</v>
      </c>
      <c r="H43" s="67" t="s">
        <v>52</v>
      </c>
      <c r="I43" s="88"/>
      <c r="J43" s="89"/>
      <c r="K43" s="90"/>
      <c r="L43" s="5"/>
      <c r="M43" s="42"/>
      <c r="N43" s="43"/>
      <c r="O43" s="43"/>
      <c r="P43" s="35"/>
      <c r="Q43" s="81" t="str">
        <f>"VP台"&amp;$I$43</f>
        <v>VP台</v>
      </c>
      <c r="R43" s="32"/>
      <c r="S43" s="32"/>
      <c r="T43" s="32"/>
      <c r="U43" s="32"/>
      <c r="V43" s="32"/>
      <c r="W43" s="32"/>
      <c r="X43" s="32"/>
      <c r="Z43" s="81" t="str">
        <f>"VP台"&amp;$I$43</f>
        <v>VP台</v>
      </c>
    </row>
    <row r="44" spans="1:26" ht="15" customHeight="1">
      <c r="A44" s="16" t="s">
        <v>27</v>
      </c>
      <c r="B44" s="26" t="s">
        <v>55</v>
      </c>
      <c r="C44" s="27"/>
      <c r="D44" s="27"/>
      <c r="E44" s="27"/>
      <c r="F44" s="28"/>
      <c r="G44" s="12" t="s">
        <v>51</v>
      </c>
      <c r="H44" s="67" t="s">
        <v>52</v>
      </c>
      <c r="I44" s="88"/>
      <c r="J44" s="89"/>
      <c r="K44" s="90"/>
      <c r="L44" s="5"/>
      <c r="M44" s="42"/>
      <c r="N44" s="43"/>
      <c r="O44" s="43"/>
      <c r="P44" s="35"/>
      <c r="Q44" s="81" t="str">
        <f>"HDMI"&amp;$I$44</f>
        <v>HDMI</v>
      </c>
      <c r="R44" s="32"/>
      <c r="S44" s="32"/>
      <c r="T44" s="32"/>
      <c r="U44" s="32"/>
      <c r="V44" s="32"/>
      <c r="W44" s="32"/>
      <c r="X44" s="32"/>
      <c r="Z44" s="81" t="str">
        <f>"HDMI"&amp;$I$44</f>
        <v>HDMI</v>
      </c>
    </row>
    <row r="45" spans="1:26" ht="15" customHeight="1">
      <c r="A45" s="16" t="s">
        <v>27</v>
      </c>
      <c r="B45" s="91" t="s">
        <v>56</v>
      </c>
      <c r="C45" s="92"/>
      <c r="D45" s="92"/>
      <c r="E45" s="92"/>
      <c r="F45" s="93"/>
      <c r="G45" s="12" t="s">
        <v>51</v>
      </c>
      <c r="H45" s="67" t="s">
        <v>52</v>
      </c>
      <c r="I45" s="88"/>
      <c r="J45" s="89"/>
      <c r="K45" s="90"/>
      <c r="L45" s="5"/>
      <c r="M45" s="42"/>
      <c r="N45" s="43"/>
      <c r="O45" s="43"/>
      <c r="P45" s="35"/>
      <c r="Q45" s="81" t="str">
        <f>"指棒"&amp;$I$45</f>
        <v>指棒</v>
      </c>
      <c r="R45" s="32"/>
      <c r="S45" s="32"/>
      <c r="T45" s="32"/>
      <c r="U45" s="32"/>
      <c r="V45" s="32"/>
      <c r="W45" s="32"/>
      <c r="X45" s="32"/>
      <c r="Z45" s="81" t="str">
        <f>"指棒"&amp;$I$45</f>
        <v>指棒</v>
      </c>
    </row>
    <row r="46" spans="1:26" ht="15" customHeight="1">
      <c r="A46" s="16" t="s">
        <v>27</v>
      </c>
      <c r="B46" s="91" t="s">
        <v>57</v>
      </c>
      <c r="C46" s="92"/>
      <c r="D46" s="92"/>
      <c r="E46" s="92"/>
      <c r="F46" s="93"/>
      <c r="G46" s="12" t="s">
        <v>58</v>
      </c>
      <c r="H46" s="67" t="s">
        <v>52</v>
      </c>
      <c r="I46" s="88"/>
      <c r="J46" s="89"/>
      <c r="K46" s="90"/>
      <c r="L46" s="5"/>
      <c r="M46" s="42"/>
      <c r="N46" s="43"/>
      <c r="O46" s="43"/>
      <c r="P46" s="35"/>
      <c r="Q46" s="81" t="str">
        <f>"丸マグ"&amp;$I$46</f>
        <v>丸マグ</v>
      </c>
      <c r="R46" s="32"/>
      <c r="S46" s="33">
        <v>1</v>
      </c>
      <c r="T46" s="33">
        <v>1</v>
      </c>
      <c r="U46" s="33">
        <v>1</v>
      </c>
      <c r="V46" s="33">
        <v>1</v>
      </c>
      <c r="W46" s="32"/>
      <c r="X46" s="32"/>
      <c r="Z46" s="81" t="str">
        <f>"丸マグ"&amp;$I$46</f>
        <v>丸マグ</v>
      </c>
    </row>
    <row r="47" spans="1:26" ht="15" customHeight="1" thickBot="1">
      <c r="A47" s="16" t="s">
        <v>27</v>
      </c>
      <c r="B47" s="91" t="s">
        <v>59</v>
      </c>
      <c r="C47" s="92"/>
      <c r="D47" s="92"/>
      <c r="E47" s="92"/>
      <c r="F47" s="93"/>
      <c r="G47" s="12" t="s">
        <v>51</v>
      </c>
      <c r="H47" s="67" t="s">
        <v>52</v>
      </c>
      <c r="I47" s="94"/>
      <c r="J47" s="95"/>
      <c r="K47" s="121"/>
      <c r="L47" s="5"/>
      <c r="M47" s="44"/>
      <c r="N47" s="45"/>
      <c r="O47" s="45"/>
      <c r="P47" s="46"/>
      <c r="Q47" s="81" t="str">
        <f>"棒マグ"&amp;$I$47</f>
        <v>棒マグ</v>
      </c>
      <c r="R47" s="32"/>
      <c r="S47" s="33"/>
      <c r="T47" s="33">
        <v>2</v>
      </c>
      <c r="U47" s="33">
        <v>2</v>
      </c>
      <c r="V47" s="33">
        <v>2</v>
      </c>
      <c r="W47" s="32"/>
      <c r="X47" s="32"/>
      <c r="Z47" s="81" t="str">
        <f>"棒マグ"&amp;$I$47</f>
        <v>棒マグ</v>
      </c>
    </row>
    <row r="48" spans="1:26">
      <c r="A48" s="29" t="s">
        <v>66</v>
      </c>
      <c r="B48" s="5"/>
      <c r="C48" s="5"/>
      <c r="D48" s="5"/>
      <c r="E48" s="5"/>
      <c r="F48" s="5"/>
      <c r="G48" s="5"/>
      <c r="H48" s="5"/>
      <c r="I48" s="5"/>
      <c r="J48" s="5"/>
      <c r="K48" s="5"/>
      <c r="L48" s="5"/>
      <c r="M48" s="5"/>
      <c r="N48" s="5"/>
      <c r="O48" s="5"/>
      <c r="P48" s="6"/>
      <c r="R48" s="32"/>
      <c r="S48" s="32"/>
      <c r="T48" s="32"/>
      <c r="U48" s="33">
        <v>3</v>
      </c>
      <c r="V48" s="33">
        <v>3</v>
      </c>
      <c r="W48" s="32"/>
      <c r="X48" s="32"/>
    </row>
    <row r="49" spans="1:24" ht="14.25" thickBot="1">
      <c r="A49" s="30" t="s">
        <v>95</v>
      </c>
      <c r="B49" s="5"/>
      <c r="C49" s="5"/>
      <c r="D49" s="5"/>
      <c r="E49" s="5"/>
      <c r="F49" s="5"/>
      <c r="G49" s="5"/>
      <c r="H49" s="5"/>
      <c r="I49" s="5"/>
      <c r="J49" s="5"/>
      <c r="K49" s="5"/>
      <c r="L49" s="5"/>
      <c r="M49" s="5"/>
      <c r="N49" s="5"/>
      <c r="O49" s="5"/>
      <c r="P49" s="6"/>
      <c r="R49" s="32"/>
      <c r="S49" s="32"/>
      <c r="T49" s="32"/>
      <c r="U49" s="32"/>
      <c r="V49" s="33">
        <v>4</v>
      </c>
      <c r="W49" s="32"/>
      <c r="X49" s="32"/>
    </row>
    <row r="50" spans="1:24">
      <c r="A50" s="30" t="s">
        <v>60</v>
      </c>
      <c r="B50" s="5"/>
      <c r="C50" s="5"/>
      <c r="D50" s="5"/>
      <c r="E50" s="5"/>
      <c r="F50" s="5"/>
      <c r="G50" s="5"/>
      <c r="H50" s="5"/>
      <c r="I50" s="5"/>
      <c r="J50" s="5"/>
      <c r="K50" s="5"/>
      <c r="L50" s="5"/>
      <c r="M50" s="5"/>
      <c r="N50" s="5"/>
      <c r="O50" s="117" t="s">
        <v>61</v>
      </c>
      <c r="P50" s="118"/>
      <c r="R50" s="32"/>
      <c r="S50" s="32"/>
      <c r="T50" s="32"/>
      <c r="U50" s="32"/>
      <c r="V50" s="33">
        <v>5</v>
      </c>
      <c r="W50" s="32"/>
      <c r="X50" s="32"/>
    </row>
    <row r="51" spans="1:24" ht="14.25" thickBot="1">
      <c r="A51" s="30" t="s">
        <v>62</v>
      </c>
      <c r="B51" s="5"/>
      <c r="C51" s="5"/>
      <c r="D51" s="5"/>
      <c r="E51" s="5"/>
      <c r="F51" s="5"/>
      <c r="G51" s="5"/>
      <c r="H51" s="5"/>
      <c r="I51" s="5"/>
      <c r="J51" s="5"/>
      <c r="K51" s="5"/>
      <c r="L51" s="5"/>
      <c r="M51" s="5"/>
      <c r="N51" s="5"/>
      <c r="O51" s="119"/>
      <c r="P51" s="120"/>
      <c r="R51" s="32"/>
      <c r="T51" s="32"/>
      <c r="U51" s="32"/>
      <c r="V51" s="33">
        <v>6</v>
      </c>
      <c r="W51" s="32"/>
      <c r="X51" s="32"/>
    </row>
    <row r="52" spans="1:24" ht="14.25" thickTop="1">
      <c r="A52" s="31" t="s">
        <v>67</v>
      </c>
      <c r="B52" s="5"/>
      <c r="C52" s="5"/>
      <c r="D52" s="5"/>
      <c r="E52" s="5"/>
      <c r="F52" s="5"/>
      <c r="G52" s="5"/>
      <c r="H52" s="5"/>
      <c r="I52" s="5"/>
      <c r="J52" s="5"/>
      <c r="K52" s="5"/>
      <c r="L52" s="5"/>
      <c r="M52" s="5"/>
      <c r="N52" s="5"/>
      <c r="O52" s="34"/>
      <c r="P52" s="35"/>
    </row>
    <row r="53" spans="1:24">
      <c r="A53" s="31" t="s">
        <v>68</v>
      </c>
      <c r="B53" s="5"/>
      <c r="C53" s="5"/>
      <c r="D53" s="5"/>
      <c r="E53" s="5"/>
      <c r="F53" s="5"/>
      <c r="G53" s="5"/>
      <c r="H53" s="5"/>
      <c r="I53" s="5"/>
      <c r="J53" s="5"/>
      <c r="K53" s="5"/>
      <c r="L53" s="5"/>
      <c r="M53" s="5"/>
      <c r="N53" s="5"/>
      <c r="O53" s="34"/>
      <c r="P53" s="35"/>
      <c r="S53" s="33" t="s">
        <v>83</v>
      </c>
      <c r="T53" s="33" t="s">
        <v>88</v>
      </c>
      <c r="U53" s="33" t="s">
        <v>90</v>
      </c>
      <c r="V53" s="33" t="s">
        <v>89</v>
      </c>
    </row>
    <row r="54" spans="1:24">
      <c r="A54" s="4" t="s">
        <v>96</v>
      </c>
      <c r="B54" s="5"/>
      <c r="C54" s="5"/>
      <c r="D54" s="5"/>
      <c r="E54" s="5"/>
      <c r="F54" s="5"/>
      <c r="G54" s="5"/>
      <c r="H54" s="5"/>
      <c r="I54" s="5"/>
      <c r="J54" s="5"/>
      <c r="K54" s="5"/>
      <c r="L54" s="5"/>
      <c r="M54" s="5"/>
      <c r="N54" s="5"/>
      <c r="O54" s="34"/>
      <c r="P54" s="35"/>
      <c r="S54" s="33" t="s">
        <v>80</v>
      </c>
      <c r="T54" s="33">
        <v>2019</v>
      </c>
      <c r="U54" s="33">
        <v>1</v>
      </c>
      <c r="V54" s="33">
        <v>1</v>
      </c>
    </row>
    <row r="55" spans="1:24">
      <c r="A55" s="82" t="s">
        <v>102</v>
      </c>
      <c r="B55" s="5"/>
      <c r="C55" s="5"/>
      <c r="D55" s="5"/>
      <c r="E55" s="5"/>
      <c r="F55" s="5"/>
      <c r="G55" s="5"/>
      <c r="H55" s="5"/>
      <c r="I55" s="5"/>
      <c r="J55" s="5"/>
      <c r="K55" s="5"/>
      <c r="L55" s="5"/>
      <c r="M55" s="5"/>
      <c r="N55" s="5"/>
      <c r="O55" s="34"/>
      <c r="P55" s="35"/>
      <c r="S55" s="33" t="s">
        <v>81</v>
      </c>
      <c r="T55" s="33">
        <v>2020</v>
      </c>
      <c r="U55" s="33">
        <v>2</v>
      </c>
      <c r="V55" s="33">
        <v>2</v>
      </c>
    </row>
    <row r="56" spans="1:24">
      <c r="A56" s="82" t="s">
        <v>103</v>
      </c>
      <c r="B56" s="5"/>
      <c r="C56" s="5"/>
      <c r="D56" s="5"/>
      <c r="E56" s="5"/>
      <c r="F56" s="5"/>
      <c r="G56" s="5"/>
      <c r="H56" s="5"/>
      <c r="I56" s="5"/>
      <c r="J56" s="5"/>
      <c r="K56" s="5"/>
      <c r="L56" s="5"/>
      <c r="M56" s="5"/>
      <c r="N56" s="5"/>
      <c r="O56" s="34"/>
      <c r="P56" s="35"/>
      <c r="S56" s="33" t="s">
        <v>82</v>
      </c>
      <c r="T56" s="33">
        <v>2021</v>
      </c>
      <c r="U56" s="33">
        <v>3</v>
      </c>
      <c r="V56" s="33">
        <v>3</v>
      </c>
    </row>
    <row r="57" spans="1:24">
      <c r="A57" s="82"/>
      <c r="B57" s="5"/>
      <c r="C57" s="5"/>
      <c r="D57" s="5"/>
      <c r="E57" s="5"/>
      <c r="F57" s="5"/>
      <c r="G57" s="5"/>
      <c r="H57" s="5"/>
      <c r="I57" s="5"/>
      <c r="J57" s="5"/>
      <c r="K57" s="5"/>
      <c r="L57" s="5"/>
      <c r="M57" s="5"/>
      <c r="N57" s="5"/>
      <c r="O57" s="34"/>
      <c r="P57" s="35"/>
      <c r="S57" s="33" t="s">
        <v>84</v>
      </c>
      <c r="T57" s="33">
        <v>2022</v>
      </c>
      <c r="U57" s="33">
        <v>4</v>
      </c>
      <c r="V57" s="33">
        <v>4</v>
      </c>
    </row>
    <row r="58" spans="1:24" ht="14.25" thickBot="1">
      <c r="A58" s="8"/>
      <c r="B58" s="9"/>
      <c r="C58" s="9"/>
      <c r="D58" s="9"/>
      <c r="E58" s="9"/>
      <c r="F58" s="9"/>
      <c r="G58" s="9"/>
      <c r="H58" s="9"/>
      <c r="I58" s="9"/>
      <c r="J58" s="9"/>
      <c r="K58" s="9"/>
      <c r="L58" s="9"/>
      <c r="M58" s="9"/>
      <c r="N58" s="9"/>
      <c r="O58" s="36"/>
      <c r="P58" s="37"/>
      <c r="S58" s="33" t="s">
        <v>85</v>
      </c>
      <c r="T58" s="33">
        <v>2023</v>
      </c>
      <c r="U58" s="33">
        <v>5</v>
      </c>
      <c r="V58" s="33">
        <v>5</v>
      </c>
    </row>
    <row r="59" spans="1:24">
      <c r="S59" s="33" t="s">
        <v>86</v>
      </c>
      <c r="T59" s="33">
        <v>2024</v>
      </c>
      <c r="U59" s="33">
        <v>6</v>
      </c>
      <c r="V59" s="33">
        <v>6</v>
      </c>
    </row>
    <row r="60" spans="1:24">
      <c r="S60" s="33" t="s">
        <v>87</v>
      </c>
      <c r="T60" s="33">
        <v>2025</v>
      </c>
      <c r="U60" s="33">
        <v>7</v>
      </c>
      <c r="V60" s="33">
        <v>7</v>
      </c>
    </row>
    <row r="61" spans="1:24">
      <c r="S61" s="32"/>
      <c r="T61" s="32"/>
      <c r="U61" s="33">
        <v>8</v>
      </c>
      <c r="V61" s="33">
        <v>8</v>
      </c>
    </row>
    <row r="62" spans="1:24">
      <c r="S62" s="32"/>
      <c r="T62" s="32"/>
      <c r="U62" s="33">
        <v>9</v>
      </c>
      <c r="V62" s="33">
        <v>9</v>
      </c>
    </row>
    <row r="63" spans="1:24">
      <c r="S63" s="32"/>
      <c r="T63" s="32"/>
      <c r="U63" s="33">
        <v>10</v>
      </c>
      <c r="V63" s="33">
        <v>10</v>
      </c>
    </row>
    <row r="64" spans="1:24">
      <c r="S64" s="32"/>
      <c r="T64" s="32"/>
      <c r="U64" s="33">
        <v>11</v>
      </c>
      <c r="V64" s="33">
        <v>11</v>
      </c>
    </row>
    <row r="65" spans="19:22">
      <c r="S65" s="32"/>
      <c r="T65" s="32"/>
      <c r="U65" s="33">
        <v>12</v>
      </c>
      <c r="V65" s="33">
        <v>12</v>
      </c>
    </row>
    <row r="66" spans="19:22">
      <c r="S66" s="32"/>
      <c r="T66" s="32"/>
      <c r="U66" s="32"/>
      <c r="V66" s="33">
        <v>13</v>
      </c>
    </row>
    <row r="67" spans="19:22">
      <c r="S67" s="32"/>
      <c r="T67" s="32"/>
      <c r="U67" s="32"/>
      <c r="V67" s="33">
        <v>14</v>
      </c>
    </row>
    <row r="68" spans="19:22">
      <c r="S68" s="32"/>
      <c r="T68" s="32"/>
      <c r="U68" s="32"/>
      <c r="V68" s="33">
        <v>15</v>
      </c>
    </row>
    <row r="69" spans="19:22">
      <c r="S69" s="32"/>
      <c r="T69" s="32"/>
      <c r="U69" s="32"/>
      <c r="V69" s="33">
        <v>16</v>
      </c>
    </row>
    <row r="70" spans="19:22">
      <c r="S70" s="32"/>
      <c r="T70" s="32"/>
      <c r="U70" s="32"/>
      <c r="V70" s="33">
        <v>17</v>
      </c>
    </row>
    <row r="71" spans="19:22">
      <c r="S71" s="32"/>
      <c r="T71" s="32"/>
      <c r="U71" s="32"/>
      <c r="V71" s="33">
        <v>18</v>
      </c>
    </row>
    <row r="72" spans="19:22">
      <c r="S72" s="32"/>
      <c r="T72" s="32"/>
      <c r="U72" s="32"/>
      <c r="V72" s="33">
        <v>19</v>
      </c>
    </row>
    <row r="73" spans="19:22">
      <c r="S73" s="32"/>
      <c r="T73" s="32"/>
      <c r="U73" s="32"/>
      <c r="V73" s="33">
        <v>20</v>
      </c>
    </row>
    <row r="74" spans="19:22">
      <c r="S74" s="32"/>
      <c r="T74" s="32"/>
      <c r="U74" s="32"/>
      <c r="V74" s="33">
        <v>21</v>
      </c>
    </row>
    <row r="75" spans="19:22">
      <c r="S75" s="32"/>
      <c r="T75" s="32"/>
      <c r="U75" s="32"/>
      <c r="V75" s="33">
        <v>22</v>
      </c>
    </row>
    <row r="76" spans="19:22">
      <c r="S76" s="32"/>
      <c r="T76" s="32"/>
      <c r="U76" s="32"/>
      <c r="V76" s="33">
        <v>23</v>
      </c>
    </row>
    <row r="77" spans="19:22">
      <c r="S77" s="32"/>
      <c r="T77" s="32"/>
      <c r="U77" s="32"/>
      <c r="V77" s="33">
        <v>24</v>
      </c>
    </row>
    <row r="78" spans="19:22">
      <c r="S78" s="32"/>
      <c r="T78" s="32"/>
      <c r="U78" s="32"/>
      <c r="V78" s="33">
        <v>25</v>
      </c>
    </row>
    <row r="79" spans="19:22">
      <c r="S79" s="32"/>
      <c r="T79" s="32"/>
      <c r="U79" s="32"/>
      <c r="V79" s="33">
        <v>26</v>
      </c>
    </row>
    <row r="80" spans="19:22">
      <c r="S80" s="32"/>
      <c r="T80" s="32"/>
      <c r="U80" s="32"/>
      <c r="V80" s="33">
        <v>27</v>
      </c>
    </row>
    <row r="81" spans="19:22">
      <c r="S81" s="32"/>
      <c r="T81" s="32"/>
      <c r="U81" s="32"/>
      <c r="V81" s="33">
        <v>28</v>
      </c>
    </row>
    <row r="82" spans="19:22">
      <c r="S82" s="32"/>
      <c r="T82" s="32"/>
      <c r="U82" s="32"/>
      <c r="V82" s="33">
        <v>29</v>
      </c>
    </row>
    <row r="83" spans="19:22">
      <c r="S83" s="32"/>
      <c r="T83" s="32"/>
      <c r="U83" s="32"/>
      <c r="V83" s="33">
        <v>30</v>
      </c>
    </row>
    <row r="84" spans="19:22">
      <c r="S84" s="32"/>
      <c r="T84" s="32"/>
      <c r="U84" s="32"/>
      <c r="V84" s="33">
        <v>31</v>
      </c>
    </row>
  </sheetData>
  <sheetProtection password="CC41" sheet="1" objects="1" scenarios="1" selectLockedCells="1"/>
  <mergeCells count="58">
    <mergeCell ref="I6:K7"/>
    <mergeCell ref="O15:P15"/>
    <mergeCell ref="I18:K18"/>
    <mergeCell ref="O18:P18"/>
    <mergeCell ref="B15:F15"/>
    <mergeCell ref="I15:K15"/>
    <mergeCell ref="G10:G11"/>
    <mergeCell ref="I12:K12"/>
    <mergeCell ref="O12:P12"/>
    <mergeCell ref="I10:K11"/>
    <mergeCell ref="L10:N11"/>
    <mergeCell ref="O10:P11"/>
    <mergeCell ref="O32:P32"/>
    <mergeCell ref="B35:F35"/>
    <mergeCell ref="I35:K35"/>
    <mergeCell ref="O35:P35"/>
    <mergeCell ref="B31:F31"/>
    <mergeCell ref="I31:K31"/>
    <mergeCell ref="O31:P31"/>
    <mergeCell ref="O25:P25"/>
    <mergeCell ref="B26:F26"/>
    <mergeCell ref="I26:K26"/>
    <mergeCell ref="O26:P26"/>
    <mergeCell ref="B23:F23"/>
    <mergeCell ref="I23:K23"/>
    <mergeCell ref="O23:P23"/>
    <mergeCell ref="B24:F24"/>
    <mergeCell ref="I24:K24"/>
    <mergeCell ref="O24:P24"/>
    <mergeCell ref="I43:K43"/>
    <mergeCell ref="B32:F32"/>
    <mergeCell ref="I32:K32"/>
    <mergeCell ref="I40:K40"/>
    <mergeCell ref="B25:F25"/>
    <mergeCell ref="I25:K25"/>
    <mergeCell ref="O50:P51"/>
    <mergeCell ref="B45:F45"/>
    <mergeCell ref="I45:K45"/>
    <mergeCell ref="B46:F46"/>
    <mergeCell ref="I46:K46"/>
    <mergeCell ref="B47:F47"/>
    <mergeCell ref="I47:K47"/>
    <mergeCell ref="A3:B4"/>
    <mergeCell ref="I44:K44"/>
    <mergeCell ref="B36:F36"/>
    <mergeCell ref="I36:K36"/>
    <mergeCell ref="O36:P36"/>
    <mergeCell ref="N37:N38"/>
    <mergeCell ref="O37:P38"/>
    <mergeCell ref="B40:F40"/>
    <mergeCell ref="O40:P40"/>
    <mergeCell ref="B41:F41"/>
    <mergeCell ref="I41:K41"/>
    <mergeCell ref="O41:P41"/>
    <mergeCell ref="A10:F11"/>
    <mergeCell ref="A12:F12"/>
    <mergeCell ref="B42:F42"/>
    <mergeCell ref="I42:K42"/>
  </mergeCells>
  <phoneticPr fontId="3"/>
  <conditionalFormatting sqref="L12">
    <cfRule type="expression" dxfId="32" priority="47">
      <formula>$V12=TRUE</formula>
    </cfRule>
  </conditionalFormatting>
  <conditionalFormatting sqref="M12">
    <cfRule type="expression" dxfId="31" priority="46">
      <formula>$W$12=TRUE</formula>
    </cfRule>
  </conditionalFormatting>
  <conditionalFormatting sqref="N12">
    <cfRule type="expression" dxfId="30" priority="45">
      <formula>$X$12=TRUE</formula>
    </cfRule>
  </conditionalFormatting>
  <conditionalFormatting sqref="L15">
    <cfRule type="expression" dxfId="29" priority="43">
      <formula>$V$15</formula>
    </cfRule>
  </conditionalFormatting>
  <conditionalFormatting sqref="M15">
    <cfRule type="expression" dxfId="28" priority="42">
      <formula>$W$15</formula>
    </cfRule>
  </conditionalFormatting>
  <conditionalFormatting sqref="N15">
    <cfRule type="expression" dxfId="27" priority="41">
      <formula>$X$15</formula>
    </cfRule>
  </conditionalFormatting>
  <conditionalFormatting sqref="L18">
    <cfRule type="expression" dxfId="26" priority="38">
      <formula>$V$18</formula>
    </cfRule>
  </conditionalFormatting>
  <conditionalFormatting sqref="M18">
    <cfRule type="expression" dxfId="25" priority="37">
      <formula>$W$18</formula>
    </cfRule>
  </conditionalFormatting>
  <conditionalFormatting sqref="N18">
    <cfRule type="expression" dxfId="24" priority="36">
      <formula>$X$18</formula>
    </cfRule>
  </conditionalFormatting>
  <conditionalFormatting sqref="L23 L35">
    <cfRule type="expression" dxfId="23" priority="32">
      <formula>$V23</formula>
    </cfRule>
  </conditionalFormatting>
  <conditionalFormatting sqref="M23 M35">
    <cfRule type="expression" dxfId="22" priority="31">
      <formula>$W23</formula>
    </cfRule>
  </conditionalFormatting>
  <conditionalFormatting sqref="M24">
    <cfRule type="expression" dxfId="21" priority="30">
      <formula>$W24</formula>
    </cfRule>
  </conditionalFormatting>
  <conditionalFormatting sqref="L24">
    <cfRule type="expression" dxfId="20" priority="29">
      <formula>$V24</formula>
    </cfRule>
  </conditionalFormatting>
  <conditionalFormatting sqref="L25">
    <cfRule type="expression" dxfId="19" priority="28">
      <formula>$V25</formula>
    </cfRule>
  </conditionalFormatting>
  <conditionalFormatting sqref="L26">
    <cfRule type="expression" dxfId="18" priority="27">
      <formula>$V26</formula>
    </cfRule>
  </conditionalFormatting>
  <conditionalFormatting sqref="M25">
    <cfRule type="expression" dxfId="17" priority="25">
      <formula>$W25</formula>
    </cfRule>
  </conditionalFormatting>
  <conditionalFormatting sqref="M26">
    <cfRule type="expression" dxfId="16" priority="24">
      <formula>$W26</formula>
    </cfRule>
  </conditionalFormatting>
  <conditionalFormatting sqref="N23 N35">
    <cfRule type="expression" dxfId="15" priority="22">
      <formula>$X23</formula>
    </cfRule>
  </conditionalFormatting>
  <conditionalFormatting sqref="N24">
    <cfRule type="expression" dxfId="14" priority="21">
      <formula>$X24</formula>
    </cfRule>
  </conditionalFormatting>
  <conditionalFormatting sqref="N25">
    <cfRule type="expression" dxfId="13" priority="20">
      <formula>$X25</formula>
    </cfRule>
  </conditionalFormatting>
  <conditionalFormatting sqref="N26">
    <cfRule type="expression" dxfId="12" priority="19">
      <formula>$X26</formula>
    </cfRule>
  </conditionalFormatting>
  <conditionalFormatting sqref="L31">
    <cfRule type="expression" dxfId="11" priority="17">
      <formula>$V31</formula>
    </cfRule>
  </conditionalFormatting>
  <conditionalFormatting sqref="M31">
    <cfRule type="expression" dxfId="10" priority="16">
      <formula>$W31</formula>
    </cfRule>
  </conditionalFormatting>
  <conditionalFormatting sqref="N31">
    <cfRule type="expression" dxfId="9" priority="15">
      <formula>$X31</formula>
    </cfRule>
  </conditionalFormatting>
  <conditionalFormatting sqref="L32">
    <cfRule type="expression" dxfId="8" priority="14">
      <formula>$V32</formula>
    </cfRule>
  </conditionalFormatting>
  <conditionalFormatting sqref="M32">
    <cfRule type="expression" dxfId="7" priority="13">
      <formula>$W32</formula>
    </cfRule>
  </conditionalFormatting>
  <conditionalFormatting sqref="N32">
    <cfRule type="expression" dxfId="6" priority="12">
      <formula>$X32</formula>
    </cfRule>
  </conditionalFormatting>
  <conditionalFormatting sqref="L36">
    <cfRule type="expression" dxfId="5" priority="8">
      <formula>$V36</formula>
    </cfRule>
  </conditionalFormatting>
  <conditionalFormatting sqref="M36">
    <cfRule type="expression" dxfId="4" priority="7">
      <formula>$W36</formula>
    </cfRule>
  </conditionalFormatting>
  <conditionalFormatting sqref="N36">
    <cfRule type="expression" dxfId="3" priority="6">
      <formula>$X36</formula>
    </cfRule>
  </conditionalFormatting>
  <conditionalFormatting sqref="L7">
    <cfRule type="expression" dxfId="2" priority="5">
      <formula>$R$7</formula>
    </cfRule>
  </conditionalFormatting>
  <conditionalFormatting sqref="M7">
    <cfRule type="expression" dxfId="1" priority="4">
      <formula>$S$7</formula>
    </cfRule>
  </conditionalFormatting>
  <conditionalFormatting sqref="N7">
    <cfRule type="expression" dxfId="0" priority="2">
      <formula>$T$7</formula>
    </cfRule>
  </conditionalFormatting>
  <dataValidations count="7">
    <dataValidation type="list" allowBlank="1" showInputMessage="1" showErrorMessage="1" sqref="I18:K18 I24:K26">
      <formula1>$S$46</formula1>
    </dataValidation>
    <dataValidation type="list" allowBlank="1" showInputMessage="1" showErrorMessage="1" sqref="I31:K31 I23:K23">
      <formula1>$U$46:$U$48</formula1>
    </dataValidation>
    <dataValidation type="list" allowBlank="1" showInputMessage="1" showErrorMessage="1" sqref="I32:K32">
      <formula1>$V$46:$V$51</formula1>
    </dataValidation>
    <dataValidation type="list" allowBlank="1" showInputMessage="1" showErrorMessage="1" sqref="H5">
      <formula1>$S$54:$S$60</formula1>
    </dataValidation>
    <dataValidation type="list" allowBlank="1" showInputMessage="1" showErrorMessage="1" sqref="E5">
      <formula1>$T$54:$T$60</formula1>
    </dataValidation>
    <dataValidation type="list" allowBlank="1" showInputMessage="1" showErrorMessage="1" sqref="F5">
      <formula1>$U$54:$U$65</formula1>
    </dataValidation>
    <dataValidation type="list" allowBlank="1" showInputMessage="1" showErrorMessage="1" sqref="G5">
      <formula1>$V$54:$V$84</formula1>
    </dataValidation>
  </dataValidations>
  <printOptions horizontalCentered="1"/>
  <pageMargins left="0.5118110236220472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66675</xdr:colOff>
                    <xdr:row>16</xdr:row>
                    <xdr:rowOff>152400</xdr:rowOff>
                  </from>
                  <to>
                    <xdr:col>11</xdr:col>
                    <xdr:colOff>314325</xdr:colOff>
                    <xdr:row>18</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12</xdr:col>
                    <xdr:colOff>57150</xdr:colOff>
                    <xdr:row>16</xdr:row>
                    <xdr:rowOff>152400</xdr:rowOff>
                  </from>
                  <to>
                    <xdr:col>12</xdr:col>
                    <xdr:colOff>304800</xdr:colOff>
                    <xdr:row>18</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13</xdr:col>
                    <xdr:colOff>66675</xdr:colOff>
                    <xdr:row>16</xdr:row>
                    <xdr:rowOff>152400</xdr:rowOff>
                  </from>
                  <to>
                    <xdr:col>13</xdr:col>
                    <xdr:colOff>314325</xdr:colOff>
                    <xdr:row>18</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11</xdr:col>
                    <xdr:colOff>66675</xdr:colOff>
                    <xdr:row>14</xdr:row>
                    <xdr:rowOff>104775</xdr:rowOff>
                  </from>
                  <to>
                    <xdr:col>11</xdr:col>
                    <xdr:colOff>314325</xdr:colOff>
                    <xdr:row>14</xdr:row>
                    <xdr:rowOff>323850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12</xdr:col>
                    <xdr:colOff>57150</xdr:colOff>
                    <xdr:row>14</xdr:row>
                    <xdr:rowOff>104775</xdr:rowOff>
                  </from>
                  <to>
                    <xdr:col>12</xdr:col>
                    <xdr:colOff>304800</xdr:colOff>
                    <xdr:row>14</xdr:row>
                    <xdr:rowOff>323850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13</xdr:col>
                    <xdr:colOff>47625</xdr:colOff>
                    <xdr:row>14</xdr:row>
                    <xdr:rowOff>95250</xdr:rowOff>
                  </from>
                  <to>
                    <xdr:col>13</xdr:col>
                    <xdr:colOff>295275</xdr:colOff>
                    <xdr:row>14</xdr:row>
                    <xdr:rowOff>314325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11</xdr:col>
                    <xdr:colOff>57150</xdr:colOff>
                    <xdr:row>21</xdr:row>
                    <xdr:rowOff>152400</xdr:rowOff>
                  </from>
                  <to>
                    <xdr:col>11</xdr:col>
                    <xdr:colOff>304800</xdr:colOff>
                    <xdr:row>23</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12</xdr:col>
                    <xdr:colOff>57150</xdr:colOff>
                    <xdr:row>21</xdr:row>
                    <xdr:rowOff>152400</xdr:rowOff>
                  </from>
                  <to>
                    <xdr:col>12</xdr:col>
                    <xdr:colOff>295275</xdr:colOff>
                    <xdr:row>23</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13</xdr:col>
                    <xdr:colOff>57150</xdr:colOff>
                    <xdr:row>21</xdr:row>
                    <xdr:rowOff>152400</xdr:rowOff>
                  </from>
                  <to>
                    <xdr:col>13</xdr:col>
                    <xdr:colOff>304800</xdr:colOff>
                    <xdr:row>23</xdr:row>
                    <xdr:rowOff>9525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11</xdr:col>
                    <xdr:colOff>66675</xdr:colOff>
                    <xdr:row>22</xdr:row>
                    <xdr:rowOff>152400</xdr:rowOff>
                  </from>
                  <to>
                    <xdr:col>11</xdr:col>
                    <xdr:colOff>314325</xdr:colOff>
                    <xdr:row>23</xdr:row>
                    <xdr:rowOff>180975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12</xdr:col>
                    <xdr:colOff>57150</xdr:colOff>
                    <xdr:row>22</xdr:row>
                    <xdr:rowOff>152400</xdr:rowOff>
                  </from>
                  <to>
                    <xdr:col>12</xdr:col>
                    <xdr:colOff>304800</xdr:colOff>
                    <xdr:row>23</xdr:row>
                    <xdr:rowOff>180975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13</xdr:col>
                    <xdr:colOff>66675</xdr:colOff>
                    <xdr:row>22</xdr:row>
                    <xdr:rowOff>152400</xdr:rowOff>
                  </from>
                  <to>
                    <xdr:col>13</xdr:col>
                    <xdr:colOff>314325</xdr:colOff>
                    <xdr:row>23</xdr:row>
                    <xdr:rowOff>180975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11</xdr:col>
                    <xdr:colOff>57150</xdr:colOff>
                    <xdr:row>23</xdr:row>
                    <xdr:rowOff>171450</xdr:rowOff>
                  </from>
                  <to>
                    <xdr:col>11</xdr:col>
                    <xdr:colOff>247650</xdr:colOff>
                    <xdr:row>25</xdr:row>
                    <xdr:rowOff>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12</xdr:col>
                    <xdr:colOff>57150</xdr:colOff>
                    <xdr:row>23</xdr:row>
                    <xdr:rowOff>180975</xdr:rowOff>
                  </from>
                  <to>
                    <xdr:col>12</xdr:col>
                    <xdr:colOff>304800</xdr:colOff>
                    <xdr:row>25</xdr:row>
                    <xdr:rowOff>19050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13</xdr:col>
                    <xdr:colOff>57150</xdr:colOff>
                    <xdr:row>23</xdr:row>
                    <xdr:rowOff>180975</xdr:rowOff>
                  </from>
                  <to>
                    <xdr:col>13</xdr:col>
                    <xdr:colOff>285750</xdr:colOff>
                    <xdr:row>24</xdr:row>
                    <xdr:rowOff>171450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11</xdr:col>
                    <xdr:colOff>66675</xdr:colOff>
                    <xdr:row>24</xdr:row>
                    <xdr:rowOff>152400</xdr:rowOff>
                  </from>
                  <to>
                    <xdr:col>11</xdr:col>
                    <xdr:colOff>314325</xdr:colOff>
                    <xdr:row>25</xdr:row>
                    <xdr:rowOff>180975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12</xdr:col>
                    <xdr:colOff>57150</xdr:colOff>
                    <xdr:row>24</xdr:row>
                    <xdr:rowOff>152400</xdr:rowOff>
                  </from>
                  <to>
                    <xdr:col>12</xdr:col>
                    <xdr:colOff>304800</xdr:colOff>
                    <xdr:row>25</xdr:row>
                    <xdr:rowOff>180975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13</xdr:col>
                    <xdr:colOff>66675</xdr:colOff>
                    <xdr:row>24</xdr:row>
                    <xdr:rowOff>152400</xdr:rowOff>
                  </from>
                  <to>
                    <xdr:col>13</xdr:col>
                    <xdr:colOff>314325</xdr:colOff>
                    <xdr:row>25</xdr:row>
                    <xdr:rowOff>180975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11</xdr:col>
                    <xdr:colOff>66675</xdr:colOff>
                    <xdr:row>29</xdr:row>
                    <xdr:rowOff>152400</xdr:rowOff>
                  </from>
                  <to>
                    <xdr:col>11</xdr:col>
                    <xdr:colOff>314325</xdr:colOff>
                    <xdr:row>31</xdr:row>
                    <xdr:rowOff>9525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12</xdr:col>
                    <xdr:colOff>57150</xdr:colOff>
                    <xdr:row>29</xdr:row>
                    <xdr:rowOff>152400</xdr:rowOff>
                  </from>
                  <to>
                    <xdr:col>12</xdr:col>
                    <xdr:colOff>304800</xdr:colOff>
                    <xdr:row>31</xdr:row>
                    <xdr:rowOff>9525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13</xdr:col>
                    <xdr:colOff>66675</xdr:colOff>
                    <xdr:row>29</xdr:row>
                    <xdr:rowOff>152400</xdr:rowOff>
                  </from>
                  <to>
                    <xdr:col>13</xdr:col>
                    <xdr:colOff>314325</xdr:colOff>
                    <xdr:row>31</xdr:row>
                    <xdr:rowOff>9525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11</xdr:col>
                    <xdr:colOff>66675</xdr:colOff>
                    <xdr:row>30</xdr:row>
                    <xdr:rowOff>152400</xdr:rowOff>
                  </from>
                  <to>
                    <xdr:col>11</xdr:col>
                    <xdr:colOff>314325</xdr:colOff>
                    <xdr:row>31</xdr:row>
                    <xdr:rowOff>180975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12</xdr:col>
                    <xdr:colOff>57150</xdr:colOff>
                    <xdr:row>30</xdr:row>
                    <xdr:rowOff>152400</xdr:rowOff>
                  </from>
                  <to>
                    <xdr:col>12</xdr:col>
                    <xdr:colOff>304800</xdr:colOff>
                    <xdr:row>31</xdr:row>
                    <xdr:rowOff>180975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13</xdr:col>
                    <xdr:colOff>66675</xdr:colOff>
                    <xdr:row>30</xdr:row>
                    <xdr:rowOff>152400</xdr:rowOff>
                  </from>
                  <to>
                    <xdr:col>13</xdr:col>
                    <xdr:colOff>314325</xdr:colOff>
                    <xdr:row>31</xdr:row>
                    <xdr:rowOff>180975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11</xdr:col>
                    <xdr:colOff>66675</xdr:colOff>
                    <xdr:row>33</xdr:row>
                    <xdr:rowOff>152400</xdr:rowOff>
                  </from>
                  <to>
                    <xdr:col>11</xdr:col>
                    <xdr:colOff>314325</xdr:colOff>
                    <xdr:row>35</xdr:row>
                    <xdr:rowOff>9525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12</xdr:col>
                    <xdr:colOff>57150</xdr:colOff>
                    <xdr:row>33</xdr:row>
                    <xdr:rowOff>152400</xdr:rowOff>
                  </from>
                  <to>
                    <xdr:col>12</xdr:col>
                    <xdr:colOff>304800</xdr:colOff>
                    <xdr:row>35</xdr:row>
                    <xdr:rowOff>9525</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13</xdr:col>
                    <xdr:colOff>66675</xdr:colOff>
                    <xdr:row>33</xdr:row>
                    <xdr:rowOff>152400</xdr:rowOff>
                  </from>
                  <to>
                    <xdr:col>13</xdr:col>
                    <xdr:colOff>314325</xdr:colOff>
                    <xdr:row>35</xdr:row>
                    <xdr:rowOff>9525</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11</xdr:col>
                    <xdr:colOff>66675</xdr:colOff>
                    <xdr:row>34</xdr:row>
                    <xdr:rowOff>152400</xdr:rowOff>
                  </from>
                  <to>
                    <xdr:col>11</xdr:col>
                    <xdr:colOff>314325</xdr:colOff>
                    <xdr:row>35</xdr:row>
                    <xdr:rowOff>180975</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12</xdr:col>
                    <xdr:colOff>57150</xdr:colOff>
                    <xdr:row>34</xdr:row>
                    <xdr:rowOff>152400</xdr:rowOff>
                  </from>
                  <to>
                    <xdr:col>12</xdr:col>
                    <xdr:colOff>304800</xdr:colOff>
                    <xdr:row>35</xdr:row>
                    <xdr:rowOff>180975</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13</xdr:col>
                    <xdr:colOff>66675</xdr:colOff>
                    <xdr:row>34</xdr:row>
                    <xdr:rowOff>152400</xdr:rowOff>
                  </from>
                  <to>
                    <xdr:col>13</xdr:col>
                    <xdr:colOff>314325</xdr:colOff>
                    <xdr:row>35</xdr:row>
                    <xdr:rowOff>180975</xdr:rowOff>
                  </to>
                </anchor>
              </controlPr>
            </control>
          </mc:Choice>
        </mc:AlternateContent>
        <mc:AlternateContent xmlns:mc="http://schemas.openxmlformats.org/markup-compatibility/2006">
          <mc:Choice Requires="x14">
            <control shapeId="1065" r:id="rId34" name="Check Box 41">
              <controlPr locked="0" defaultSize="0" autoFill="0" autoLine="0" autoPict="0">
                <anchor moveWithCells="1">
                  <from>
                    <xdr:col>11</xdr:col>
                    <xdr:colOff>171450</xdr:colOff>
                    <xdr:row>5</xdr:row>
                    <xdr:rowOff>161925</xdr:rowOff>
                  </from>
                  <to>
                    <xdr:col>12</xdr:col>
                    <xdr:colOff>47625</xdr:colOff>
                    <xdr:row>7</xdr:row>
                    <xdr:rowOff>19050</xdr:rowOff>
                  </to>
                </anchor>
              </controlPr>
            </control>
          </mc:Choice>
        </mc:AlternateContent>
        <mc:AlternateContent xmlns:mc="http://schemas.openxmlformats.org/markup-compatibility/2006">
          <mc:Choice Requires="x14">
            <control shapeId="1066" r:id="rId35" name="Check Box 42">
              <controlPr locked="0" defaultSize="0" autoFill="0" autoLine="0" autoPict="0">
                <anchor moveWithCells="1">
                  <from>
                    <xdr:col>12</xdr:col>
                    <xdr:colOff>123825</xdr:colOff>
                    <xdr:row>5</xdr:row>
                    <xdr:rowOff>161925</xdr:rowOff>
                  </from>
                  <to>
                    <xdr:col>13</xdr:col>
                    <xdr:colOff>0</xdr:colOff>
                    <xdr:row>7</xdr:row>
                    <xdr:rowOff>19050</xdr:rowOff>
                  </to>
                </anchor>
              </controlPr>
            </control>
          </mc:Choice>
        </mc:AlternateContent>
        <mc:AlternateContent xmlns:mc="http://schemas.openxmlformats.org/markup-compatibility/2006">
          <mc:Choice Requires="x14">
            <control shapeId="1067" r:id="rId36" name="Check Box 43">
              <controlPr locked="0" defaultSize="0" autoFill="0" autoLine="0" autoPict="0">
                <anchor moveWithCells="1">
                  <from>
                    <xdr:col>13</xdr:col>
                    <xdr:colOff>114300</xdr:colOff>
                    <xdr:row>5</xdr:row>
                    <xdr:rowOff>152400</xdr:rowOff>
                  </from>
                  <to>
                    <xdr:col>13</xdr:col>
                    <xdr:colOff>419100</xdr:colOff>
                    <xdr:row>7</xdr:row>
                    <xdr:rowOff>9525</xdr:rowOff>
                  </to>
                </anchor>
              </controlPr>
            </control>
          </mc:Choice>
        </mc:AlternateContent>
        <mc:AlternateContent xmlns:mc="http://schemas.openxmlformats.org/markup-compatibility/2006">
          <mc:Choice Requires="x14">
            <control shapeId="1074" r:id="rId37" name="Check Box 50">
              <controlPr locked="0" defaultSize="0" autoFill="0" autoLine="0" autoPict="0">
                <anchor moveWithCells="1" sizeWithCells="1">
                  <from>
                    <xdr:col>11</xdr:col>
                    <xdr:colOff>76200</xdr:colOff>
                    <xdr:row>11</xdr:row>
                    <xdr:rowOff>0</xdr:rowOff>
                  </from>
                  <to>
                    <xdr:col>11</xdr:col>
                    <xdr:colOff>342900</xdr:colOff>
                    <xdr:row>11</xdr:row>
                    <xdr:rowOff>219075</xdr:rowOff>
                  </to>
                </anchor>
              </controlPr>
            </control>
          </mc:Choice>
        </mc:AlternateContent>
        <mc:AlternateContent xmlns:mc="http://schemas.openxmlformats.org/markup-compatibility/2006">
          <mc:Choice Requires="x14">
            <control shapeId="1075" r:id="rId38" name="Check Box 51">
              <controlPr locked="0" defaultSize="0" autoFill="0" autoLine="0" autoPict="0">
                <anchor moveWithCells="1" sizeWithCells="1">
                  <from>
                    <xdr:col>12</xdr:col>
                    <xdr:colOff>47625</xdr:colOff>
                    <xdr:row>11</xdr:row>
                    <xdr:rowOff>9525</xdr:rowOff>
                  </from>
                  <to>
                    <xdr:col>12</xdr:col>
                    <xdr:colOff>314325</xdr:colOff>
                    <xdr:row>11</xdr:row>
                    <xdr:rowOff>228600</xdr:rowOff>
                  </to>
                </anchor>
              </controlPr>
            </control>
          </mc:Choice>
        </mc:AlternateContent>
        <mc:AlternateContent xmlns:mc="http://schemas.openxmlformats.org/markup-compatibility/2006">
          <mc:Choice Requires="x14">
            <control shapeId="1076" r:id="rId39" name="Check Box 52">
              <controlPr locked="0" defaultSize="0" autoFill="0" autoLine="0" autoPict="0">
                <anchor moveWithCells="1" sizeWithCells="1">
                  <from>
                    <xdr:col>13</xdr:col>
                    <xdr:colOff>95250</xdr:colOff>
                    <xdr:row>10</xdr:row>
                    <xdr:rowOff>142875</xdr:rowOff>
                  </from>
                  <to>
                    <xdr:col>13</xdr:col>
                    <xdr:colOff>352425</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Linkage</dc:creator>
  <cp:lastModifiedBy>piazzaomi-443</cp:lastModifiedBy>
  <cp:lastPrinted>2019-09-30T08:32:15Z</cp:lastPrinted>
  <dcterms:created xsi:type="dcterms:W3CDTF">2019-01-25T06:51:09Z</dcterms:created>
  <dcterms:modified xsi:type="dcterms:W3CDTF">2019-10-06T02:10:26Z</dcterms:modified>
</cp:coreProperties>
</file>